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OPĆI DIO" sheetId="1" r:id="rId1"/>
    <sheet name="EKONOMSKA KLASIFIKACIJA" sheetId="2" r:id="rId2"/>
    <sheet name="PREMA IZVORIMA FINANC." sheetId="4" r:id="rId3"/>
    <sheet name="List1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3" i="4" l="1"/>
  <c r="E227" i="4"/>
  <c r="E165" i="4"/>
  <c r="E161" i="4"/>
  <c r="E102" i="4"/>
  <c r="E42" i="4"/>
  <c r="E39" i="4"/>
  <c r="E35" i="4"/>
  <c r="E29" i="4"/>
  <c r="E27" i="4"/>
  <c r="E25" i="4"/>
  <c r="E20" i="4"/>
  <c r="H19" i="2" l="1"/>
  <c r="H15" i="2"/>
  <c r="E182" i="4"/>
  <c r="E219" i="4"/>
  <c r="D174" i="4" l="1"/>
  <c r="D257" i="4"/>
  <c r="E262" i="4"/>
  <c r="D223" i="4"/>
  <c r="D222" i="4" s="1"/>
  <c r="D221" i="4" s="1"/>
  <c r="D190" i="4"/>
  <c r="D78" i="4"/>
  <c r="E81" i="4"/>
  <c r="D37" i="4"/>
  <c r="D32" i="4"/>
  <c r="C174" i="4" l="1"/>
  <c r="C257" i="4"/>
  <c r="E247" i="4"/>
  <c r="D245" i="4"/>
  <c r="D244" i="4" s="1"/>
  <c r="C245" i="4"/>
  <c r="C244" i="4" s="1"/>
  <c r="C243" i="4" s="1"/>
  <c r="D231" i="4"/>
  <c r="C231" i="4"/>
  <c r="E231" i="4" s="1"/>
  <c r="D230" i="4"/>
  <c r="C223" i="4"/>
  <c r="C230" i="4" l="1"/>
  <c r="C229" i="4" s="1"/>
  <c r="E244" i="4"/>
  <c r="D243" i="4"/>
  <c r="E243" i="4" s="1"/>
  <c r="E245" i="4"/>
  <c r="E230" i="4"/>
  <c r="D229" i="4"/>
  <c r="E229" i="4" s="1"/>
  <c r="D217" i="4"/>
  <c r="C217" i="4"/>
  <c r="C216" i="4" s="1"/>
  <c r="C215" i="4" s="1"/>
  <c r="D216" i="4"/>
  <c r="D215" i="4" s="1"/>
  <c r="D180" i="4"/>
  <c r="D179" i="4" s="1"/>
  <c r="D178" i="4" s="1"/>
  <c r="C180" i="4"/>
  <c r="C179" i="4" s="1"/>
  <c r="C178" i="4" s="1"/>
  <c r="C78" i="4"/>
  <c r="C100" i="4"/>
  <c r="C37" i="4"/>
  <c r="E216" i="4" l="1"/>
  <c r="E215" i="4"/>
  <c r="E217" i="4"/>
  <c r="E180" i="4"/>
  <c r="E179" i="4"/>
  <c r="E178" i="4"/>
  <c r="E47" i="4"/>
  <c r="D46" i="4"/>
  <c r="C46" i="4"/>
  <c r="E46" i="4" l="1"/>
  <c r="C32" i="4"/>
  <c r="G19" i="2"/>
  <c r="E140" i="4" l="1"/>
  <c r="D11" i="4" l="1"/>
  <c r="D197" i="4"/>
  <c r="D133" i="4"/>
  <c r="C133" i="4"/>
  <c r="D19" i="4"/>
  <c r="D100" i="4"/>
  <c r="C11" i="4"/>
  <c r="C197" i="4"/>
  <c r="E205" i="4"/>
  <c r="C190" i="4"/>
  <c r="E195" i="4"/>
  <c r="E176" i="4"/>
  <c r="D173" i="4"/>
  <c r="C173" i="4"/>
  <c r="C99" i="4"/>
  <c r="C98" i="4" s="1"/>
  <c r="E94" i="4"/>
  <c r="C19" i="4"/>
  <c r="C20" i="2"/>
  <c r="D20" i="2"/>
  <c r="F20" i="2"/>
  <c r="E20" i="2"/>
  <c r="E173" i="4" l="1"/>
  <c r="E174" i="4"/>
  <c r="E289" i="4"/>
  <c r="E284" i="4"/>
  <c r="E278" i="4"/>
  <c r="E277" i="4"/>
  <c r="E266" i="4"/>
  <c r="E261" i="4"/>
  <c r="E260" i="4"/>
  <c r="E259" i="4"/>
  <c r="E255" i="4"/>
  <c r="E254" i="4"/>
  <c r="E253" i="4"/>
  <c r="E241" i="4"/>
  <c r="E226" i="4"/>
  <c r="E213" i="4"/>
  <c r="E212" i="4"/>
  <c r="E204" i="4"/>
  <c r="E203" i="4"/>
  <c r="E201" i="4"/>
  <c r="E200" i="4"/>
  <c r="E199" i="4"/>
  <c r="E194" i="4"/>
  <c r="E193" i="4"/>
  <c r="E192" i="4"/>
  <c r="E189" i="4"/>
  <c r="E188" i="4"/>
  <c r="E171" i="4"/>
  <c r="E170" i="4"/>
  <c r="E167" i="4"/>
  <c r="E160" i="4"/>
  <c r="E159" i="4"/>
  <c r="E146" i="4"/>
  <c r="E145" i="4"/>
  <c r="E139" i="4"/>
  <c r="E138" i="4"/>
  <c r="E137" i="4"/>
  <c r="E136" i="4"/>
  <c r="E135" i="4"/>
  <c r="E129" i="4"/>
  <c r="E124" i="4"/>
  <c r="E118" i="4"/>
  <c r="E117" i="4"/>
  <c r="E116" i="4"/>
  <c r="E112" i="4"/>
  <c r="E111" i="4"/>
  <c r="E110" i="4"/>
  <c r="E109" i="4"/>
  <c r="E108" i="4"/>
  <c r="E96" i="4"/>
  <c r="E95" i="4"/>
  <c r="E93" i="4"/>
  <c r="E90" i="4"/>
  <c r="E89" i="4"/>
  <c r="E88" i="4"/>
  <c r="E87" i="4"/>
  <c r="E80" i="4"/>
  <c r="E77" i="4"/>
  <c r="E76" i="4"/>
  <c r="E63" i="4"/>
  <c r="E62" i="4"/>
  <c r="E61" i="4"/>
  <c r="E57" i="4"/>
  <c r="E53" i="4"/>
  <c r="E51" i="4"/>
  <c r="E43" i="4"/>
  <c r="E38" i="4"/>
  <c r="E33" i="4"/>
  <c r="E23" i="4"/>
  <c r="E22" i="4"/>
  <c r="E21" i="4"/>
  <c r="E12" i="4"/>
  <c r="E15" i="4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G10" i="2"/>
  <c r="H10" i="2"/>
  <c r="G11" i="2"/>
  <c r="H11" i="2"/>
  <c r="G12" i="2"/>
  <c r="H12" i="2"/>
  <c r="G13" i="2"/>
  <c r="H13" i="2"/>
  <c r="G14" i="2"/>
  <c r="H14" i="2"/>
  <c r="G16" i="2"/>
  <c r="H16" i="2"/>
  <c r="G17" i="2"/>
  <c r="H17" i="2"/>
  <c r="G18" i="2"/>
  <c r="H18" i="2"/>
  <c r="H9" i="2"/>
  <c r="G9" i="2"/>
  <c r="D60" i="4"/>
  <c r="D56" i="4"/>
  <c r="D50" i="4"/>
  <c r="D42" i="4"/>
  <c r="D25" i="4"/>
  <c r="D14" i="4"/>
  <c r="D18" i="4" l="1"/>
  <c r="D10" i="4"/>
  <c r="D91" i="4"/>
  <c r="D143" i="4"/>
  <c r="D149" i="4"/>
  <c r="D148" i="4" s="1"/>
  <c r="D157" i="4"/>
  <c r="D162" i="4"/>
  <c r="D169" i="4"/>
  <c r="D186" i="4"/>
  <c r="D196" i="4"/>
  <c r="D207" i="4"/>
  <c r="D264" i="4"/>
  <c r="D256" i="4" s="1"/>
  <c r="D269" i="4"/>
  <c r="D237" i="4"/>
  <c r="D236" i="4" s="1"/>
  <c r="D235" i="4" s="1"/>
  <c r="C237" i="4"/>
  <c r="E223" i="4"/>
  <c r="D287" i="4"/>
  <c r="D282" i="4"/>
  <c r="D275" i="4"/>
  <c r="D251" i="4"/>
  <c r="D74" i="4"/>
  <c r="D85" i="4"/>
  <c r="D127" i="4"/>
  <c r="D121" i="4"/>
  <c r="D114" i="4"/>
  <c r="D106" i="4"/>
  <c r="D105" i="4" l="1"/>
  <c r="D126" i="4"/>
  <c r="D132" i="4"/>
  <c r="D142" i="4"/>
  <c r="D156" i="4"/>
  <c r="D155" i="4" s="1"/>
  <c r="D185" i="4"/>
  <c r="D206" i="4"/>
  <c r="D286" i="4"/>
  <c r="D274" i="4"/>
  <c r="E237" i="4"/>
  <c r="D268" i="4"/>
  <c r="D250" i="4"/>
  <c r="D9" i="4"/>
  <c r="D73" i="4"/>
  <c r="D120" i="4"/>
  <c r="D281" i="4"/>
  <c r="D84" i="4"/>
  <c r="C85" i="4"/>
  <c r="E85" i="4" s="1"/>
  <c r="C91" i="4"/>
  <c r="E91" i="4" s="1"/>
  <c r="C106" i="4"/>
  <c r="E106" i="4" s="1"/>
  <c r="C114" i="4"/>
  <c r="E114" i="4" s="1"/>
  <c r="C121" i="4"/>
  <c r="E121" i="4" s="1"/>
  <c r="C127" i="4"/>
  <c r="E127" i="4" s="1"/>
  <c r="E133" i="4"/>
  <c r="C143" i="4"/>
  <c r="E143" i="4" s="1"/>
  <c r="C149" i="4"/>
  <c r="C157" i="4"/>
  <c r="E157" i="4" s="1"/>
  <c r="C162" i="4"/>
  <c r="E162" i="4" s="1"/>
  <c r="C169" i="4"/>
  <c r="E169" i="4" s="1"/>
  <c r="C186" i="4"/>
  <c r="E186" i="4" s="1"/>
  <c r="E190" i="4"/>
  <c r="E197" i="4"/>
  <c r="C207" i="4"/>
  <c r="E207" i="4" s="1"/>
  <c r="C251" i="4"/>
  <c r="E251" i="4" s="1"/>
  <c r="E257" i="4"/>
  <c r="C264" i="4"/>
  <c r="E264" i="4" s="1"/>
  <c r="C269" i="4"/>
  <c r="C275" i="4"/>
  <c r="E275" i="4" s="1"/>
  <c r="C282" i="4"/>
  <c r="E282" i="4" s="1"/>
  <c r="C287" i="4"/>
  <c r="E287" i="4" s="1"/>
  <c r="C74" i="4"/>
  <c r="E74" i="4" s="1"/>
  <c r="E78" i="4"/>
  <c r="D131" i="4" l="1"/>
  <c r="D249" i="4"/>
  <c r="D104" i="4"/>
  <c r="E100" i="4"/>
  <c r="D99" i="4"/>
  <c r="D83" i="4" s="1"/>
  <c r="D184" i="4"/>
  <c r="D273" i="4"/>
  <c r="D72" i="4"/>
  <c r="D280" i="4"/>
  <c r="C60" i="4"/>
  <c r="E60" i="4" s="1"/>
  <c r="C56" i="4"/>
  <c r="E56" i="4" s="1"/>
  <c r="C50" i="4"/>
  <c r="C42" i="4"/>
  <c r="E32" i="4"/>
  <c r="C25" i="4"/>
  <c r="E19" i="4"/>
  <c r="C14" i="4"/>
  <c r="E11" i="4"/>
  <c r="D38" i="2"/>
  <c r="E38" i="2"/>
  <c r="F38" i="2"/>
  <c r="C38" i="2"/>
  <c r="E50" i="4" l="1"/>
  <c r="C18" i="4"/>
  <c r="E14" i="4"/>
  <c r="C10" i="4"/>
  <c r="D71" i="4"/>
  <c r="D68" i="4" s="1"/>
  <c r="D98" i="4"/>
  <c r="E98" i="4" s="1"/>
  <c r="E99" i="4"/>
  <c r="H38" i="2"/>
  <c r="G38" i="2"/>
  <c r="G20" i="2"/>
  <c r="H20" i="2"/>
  <c r="B14" i="1"/>
  <c r="B18" i="1" s="1"/>
  <c r="D14" i="1" l="1"/>
  <c r="D18" i="1" s="1"/>
  <c r="C14" i="1"/>
  <c r="C222" i="4" l="1"/>
  <c r="C236" i="4"/>
  <c r="C221" i="4" l="1"/>
  <c r="E222" i="4"/>
  <c r="C235" i="4"/>
  <c r="E236" i="4"/>
  <c r="E37" i="4"/>
  <c r="C142" i="4"/>
  <c r="E142" i="4" s="1"/>
  <c r="C126" i="4"/>
  <c r="E126" i="4" s="1"/>
  <c r="C132" i="4"/>
  <c r="E132" i="4" s="1"/>
  <c r="C250" i="4"/>
  <c r="E250" i="4" s="1"/>
  <c r="C274" i="4"/>
  <c r="C73" i="4"/>
  <c r="C286" i="4"/>
  <c r="E286" i="4" s="1"/>
  <c r="C281" i="4"/>
  <c r="E281" i="4" s="1"/>
  <c r="C268" i="4"/>
  <c r="C120" i="4"/>
  <c r="E120" i="4" s="1"/>
  <c r="C148" i="4"/>
  <c r="E235" i="4" l="1"/>
  <c r="E221" i="4"/>
  <c r="C72" i="4"/>
  <c r="E72" i="4" s="1"/>
  <c r="E73" i="4"/>
  <c r="C273" i="4"/>
  <c r="E273" i="4" s="1"/>
  <c r="E274" i="4"/>
  <c r="E10" i="4"/>
  <c r="C280" i="4"/>
  <c r="E280" i="4" s="1"/>
  <c r="C256" i="4"/>
  <c r="E18" i="4"/>
  <c r="C206" i="4"/>
  <c r="E206" i="4" s="1"/>
  <c r="C185" i="4"/>
  <c r="E185" i="4" s="1"/>
  <c r="C196" i="4"/>
  <c r="E196" i="4" s="1"/>
  <c r="C105" i="4"/>
  <c r="C84" i="4"/>
  <c r="C83" i="4" s="1"/>
  <c r="C156" i="4"/>
  <c r="C155" i="4" s="1"/>
  <c r="C131" i="4"/>
  <c r="E131" i="4" s="1"/>
  <c r="E83" i="4" l="1"/>
  <c r="E84" i="4"/>
  <c r="C104" i="4"/>
  <c r="E105" i="4"/>
  <c r="E155" i="4"/>
  <c r="E156" i="4"/>
  <c r="C249" i="4"/>
  <c r="E256" i="4"/>
  <c r="C9" i="4"/>
  <c r="E9" i="4" s="1"/>
  <c r="C184" i="4"/>
  <c r="E249" i="4" l="1"/>
  <c r="E184" i="4"/>
  <c r="E104" i="4"/>
  <c r="C71" i="4"/>
  <c r="E71" i="4" s="1"/>
  <c r="C68" i="4" l="1"/>
  <c r="E68" i="4" s="1"/>
</calcChain>
</file>

<file path=xl/sharedStrings.xml><?xml version="1.0" encoding="utf-8"?>
<sst xmlns="http://schemas.openxmlformats.org/spreadsheetml/2006/main" count="586" uniqueCount="192">
  <si>
    <t>OPĆI DIO</t>
  </si>
  <si>
    <t>PRIHODI/RASHODI TEKUĆA GODINA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</si>
  <si>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</si>
  <si>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</si>
  <si>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</si>
  <si>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</si>
  <si>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</si>
  <si>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</si>
  <si>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RAUZLIKA VIŠAK/MANJAK</t>
  </si>
  <si>
    <t>VIŠKOVI/MANJKOVI</t>
  </si>
  <si>
    <t>UKUPAN DONOS VIŠKA/MANJKA IZ PRETHODNE GODINE</t>
  </si>
  <si>
    <t>VIŠAK IZ PRETHODNE GODINE KOJI ĆE SE RASPOREDITI</t>
  </si>
  <si>
    <t>PRIHODI I PRIMICI</t>
  </si>
  <si>
    <t>Račun prihoda/primitaka</t>
  </si>
  <si>
    <t>Naziv računa</t>
  </si>
  <si>
    <t>Indeks</t>
  </si>
  <si>
    <t>Prihodi od prodaje građevinskih objekata</t>
  </si>
  <si>
    <t>Prihodi iz nadležnog proračuna za financiranje rashoda poslovanja</t>
  </si>
  <si>
    <t>Donacije od pravnih i fizičkih osoba</t>
  </si>
  <si>
    <t>Prihodi od prodaje proizvoda i robe te pruženih usluga</t>
  </si>
  <si>
    <t>Prihodi po posebnim propisima</t>
  </si>
  <si>
    <t>Prihodi od nefinancijske imovine</t>
  </si>
  <si>
    <t>Pomoći proračunskim korisnicima iz proračuna koji im nije nadležan</t>
  </si>
  <si>
    <t>Pomoći od izvanproračunskih korisnika</t>
  </si>
  <si>
    <t>UKUPNO PRIHODI</t>
  </si>
  <si>
    <t>RASHODI I IZDACI</t>
  </si>
  <si>
    <t>Račun rashoda/izdatka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</si>
  <si>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</si>
  <si>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</si>
  <si>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</si>
  <si>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</si>
  <si>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</si>
  <si>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</si>
  <si>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</si>
  <si>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</si>
  <si>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</si>
  <si>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Tel. : 031/272-938</t>
  </si>
  <si>
    <t>Izradila: ZDENKA RUSAN</t>
  </si>
  <si>
    <t>OPREMANJE ŠKOLA</t>
  </si>
  <si>
    <t>Aktivnost A106202</t>
  </si>
  <si>
    <t>ULAGANJA U OBJEKTE OSNOVNIH ŠKOLA</t>
  </si>
  <si>
    <t>Program 1062</t>
  </si>
  <si>
    <t xml:space="preserve">Rashodi za materijal i energiju </t>
  </si>
  <si>
    <t>FINANCIRANJE TEMELJEM STVARNIH TROŠKOVA</t>
  </si>
  <si>
    <t>Aktivnost  A106002</t>
  </si>
  <si>
    <t>REDOVNA DJELATNOST OSNOVNE ŠKOLE</t>
  </si>
  <si>
    <t>Program 1060</t>
  </si>
  <si>
    <t>Prihodi od nefinanc. Imovine i naknade štete</t>
  </si>
  <si>
    <t>Izvor 6.5.</t>
  </si>
  <si>
    <t>Knjige</t>
  </si>
  <si>
    <t>KAPITALNE DONACIJE</t>
  </si>
  <si>
    <t>Izvor 5.2.1.</t>
  </si>
  <si>
    <t>UČENIČKA ZADRUGA</t>
  </si>
  <si>
    <t>Aktivnost  A106108</t>
  </si>
  <si>
    <t>Rashodi za usluge- ŠŠS NATJECANJA</t>
  </si>
  <si>
    <t>Rashodi za materijal i energiju -ŠŠS NATJECANJA</t>
  </si>
  <si>
    <t>Naknade troškova zaposlenima- ŠŠS NATJECANJA</t>
  </si>
  <si>
    <t>STRUČNA VIJEĆA, MENTORSTVA, NATJECANJA, STRUČNI ISPITI</t>
  </si>
  <si>
    <t>Aktivnost A106104</t>
  </si>
  <si>
    <t>POSEBNI PROGRAMI OSNOVNIH ŠKOLA</t>
  </si>
  <si>
    <t>Program 1061</t>
  </si>
  <si>
    <t>Naknada troškova zaposlenima</t>
  </si>
  <si>
    <t>TEKUĆE DONACIJE</t>
  </si>
  <si>
    <t>Izvor 5.1.2.</t>
  </si>
  <si>
    <t xml:space="preserve">Naknade troškova osobama izvan R. O. </t>
  </si>
  <si>
    <t>STRUČNO OSPOSOBLJAVANJE</t>
  </si>
  <si>
    <t>Aktivnost A106105</t>
  </si>
  <si>
    <t>Tekuće pomoći od izvanproračunskih korisnika</t>
  </si>
  <si>
    <t>Izvor 4.7.1.</t>
  </si>
  <si>
    <t>TEKUĆE POMOĆI IZ ŽUPANIJSKOG PRORAČUNA</t>
  </si>
  <si>
    <t>Izvor 4.2.2.</t>
  </si>
  <si>
    <t>Knjige- udžbenici</t>
  </si>
  <si>
    <t>Postrojenja i oprema- KURIKULARNA REFORMA</t>
  </si>
  <si>
    <t>Rashodi za materijal i energiju-KURIKULARNA R.</t>
  </si>
  <si>
    <t>Novčana naknada poslodavca - nezapoš.invalida</t>
  </si>
  <si>
    <t>POMOĆI</t>
  </si>
  <si>
    <t>MZO - OSTALI RASHODI ZA ZAPOSLENE U O.Š</t>
  </si>
  <si>
    <t>Aktivnost A106005</t>
  </si>
  <si>
    <t>Plaće za zaposlene</t>
  </si>
  <si>
    <t>MZO - RASHODI ZA ZAPOSLENE U O.Š.</t>
  </si>
  <si>
    <t>Aktivnost A106004</t>
  </si>
  <si>
    <t>POMOĆI    MZO- PLAĆA I OSTALA MATER. PRAVA</t>
  </si>
  <si>
    <t>Izvor 4.1.1.</t>
  </si>
  <si>
    <t>Rashodi za usluge- roditelji</t>
  </si>
  <si>
    <t>Plaće (Bruto)- roditelji</t>
  </si>
  <si>
    <t>PRODUŽENI BORAVAK</t>
  </si>
  <si>
    <t>Aktivnost A106106</t>
  </si>
  <si>
    <t>Rashodi za usluge- NATJECANJA</t>
  </si>
  <si>
    <t>Rashodi za materijal i energiju -NATJECANJA</t>
  </si>
  <si>
    <t>Naknade troškova zaposlenima- NATJECANJA</t>
  </si>
  <si>
    <t>Ostali rashod za zaposl.STRUČNI ISPITI POLAZNICI</t>
  </si>
  <si>
    <t>ŠKOLSKA KUHINJA</t>
  </si>
  <si>
    <t>Aktivnost A106102</t>
  </si>
  <si>
    <t>PRIHOD PO POSEBNIM PROPISIMA</t>
  </si>
  <si>
    <t>Izvor 3.9.1.</t>
  </si>
  <si>
    <t>Naknade troškova osobama izvan R. O.</t>
  </si>
  <si>
    <t>VLASTITI PRIHOD</t>
  </si>
  <si>
    <t>Izvor 2.2.</t>
  </si>
  <si>
    <t>TEK. I INVESTICIJSKO ODRŽ. OBJEKATA</t>
  </si>
  <si>
    <t>Aktivnost A115001</t>
  </si>
  <si>
    <t>Program 1150</t>
  </si>
  <si>
    <t>ULAGANJA U OBJEKTE O.Š.</t>
  </si>
  <si>
    <t>Ostale usluge za komunikaciju i prijevoz - ugovor GPP</t>
  </si>
  <si>
    <t>Ostale naknade građanima</t>
  </si>
  <si>
    <t>FINANCIRANJE TEMELJEM KRITERIJA</t>
  </si>
  <si>
    <t>Aktivnost  A106001</t>
  </si>
  <si>
    <t>GRAD- DEC funkcija</t>
  </si>
  <si>
    <t>Izvor 1.2.</t>
  </si>
  <si>
    <t>Plaće (Bruto)</t>
  </si>
  <si>
    <t>POMOĆNICI U NASTAVI</t>
  </si>
  <si>
    <t>Tekući projekti T106102</t>
  </si>
  <si>
    <t>POSEBNI PROGRAMI</t>
  </si>
  <si>
    <t>GRAD OS- Opći prihodi (nenamjenski)</t>
  </si>
  <si>
    <t>Izvor 1.1.2.</t>
  </si>
  <si>
    <t>Rashodi za materijal i energiju(ostali mater.)</t>
  </si>
  <si>
    <t>Naknade troška zaposlenima(Orahovica)</t>
  </si>
  <si>
    <t>GRAD OS- Prihodi iz nadležnog proračuna</t>
  </si>
  <si>
    <t>Izvor 1.1.1.</t>
  </si>
  <si>
    <t xml:space="preserve">GRAD OSIJEK-SVEUKUPNO  Opći prihodi i primici </t>
  </si>
  <si>
    <t>Izvor 1</t>
  </si>
  <si>
    <t>RASHODI/IZDACI</t>
  </si>
  <si>
    <t>DECENTRALIZIRANA FUNKCIJA</t>
  </si>
  <si>
    <t>OPĆI PRIHODI I PRIMICI (NENAMJENSKI)</t>
  </si>
  <si>
    <t>Izvor 1.1.</t>
  </si>
  <si>
    <t>OSNOVNE ŠKOLE</t>
  </si>
  <si>
    <t>Glava 20403</t>
  </si>
  <si>
    <t>PRIHODI OD NEFIN. IMOVINE I NAD.ŠTETE</t>
  </si>
  <si>
    <t>Izvor  6.5.</t>
  </si>
  <si>
    <t>Donacije-OSOBA IZVAN OPĆEG PRORAČUNA</t>
  </si>
  <si>
    <t>Donacije - NATJECANJE</t>
  </si>
  <si>
    <t>POMOĆI OD IZVANPROR. KORISNIKA</t>
  </si>
  <si>
    <t>Pomoći iz županijskih proračuna</t>
  </si>
  <si>
    <t>POMOĆI IZ ŽUPANIJSKIH PRORAČUNA</t>
  </si>
  <si>
    <t>Pomoći iz pror. koji nije nadležan</t>
  </si>
  <si>
    <t>Prihodi po posebnim propisima- PROD.BOR., ŠK.KUHINJA</t>
  </si>
  <si>
    <t>Prijenosi između pror.kor. NATJECANJA</t>
  </si>
  <si>
    <t>PRIHODI PO POSEBNIM PROPISIMA</t>
  </si>
  <si>
    <t>Višak prihoda</t>
  </si>
  <si>
    <t>VLASTITI PRIHODI</t>
  </si>
  <si>
    <t xml:space="preserve">NAMJENSKI I VLASTITI PRIHODI </t>
  </si>
  <si>
    <t>Glava 10002</t>
  </si>
  <si>
    <t>PO PROGRAMSKOJ, EKONOMSKOJ I IZVORIMA FINANCIRANJA</t>
  </si>
  <si>
    <t>Račun prihoda/primitka</t>
  </si>
  <si>
    <t>Ravnatelj: Marin Božić, prof.</t>
  </si>
  <si>
    <t>VIŠAK/MANJAK +DONOS + ODNOS</t>
  </si>
  <si>
    <t>Tekući prijenosi između proračunskih korisnika</t>
  </si>
  <si>
    <t>Knjige u knjižnicama</t>
  </si>
  <si>
    <t>UKUPNO RASHODI</t>
  </si>
  <si>
    <t>UKUPNO</t>
  </si>
  <si>
    <t xml:space="preserve">Plaća </t>
  </si>
  <si>
    <t>Doprinosi na plaću</t>
  </si>
  <si>
    <t>OŠ "DOBRIŠA CESARIĆ" OSIJEK</t>
  </si>
  <si>
    <t>NERETVANSKA 10</t>
  </si>
  <si>
    <t>31000 OSIJEK</t>
  </si>
  <si>
    <t>Ostvarenje/izvršenje 2021.</t>
  </si>
  <si>
    <t>Izvršenje 2021.</t>
  </si>
  <si>
    <t>Prihodi od financijske imovine</t>
  </si>
  <si>
    <t>Izvor 1.1.4.</t>
  </si>
  <si>
    <t>Predfinanciranje EU projekta</t>
  </si>
  <si>
    <t>Program</t>
  </si>
  <si>
    <t>Aktivnost</t>
  </si>
  <si>
    <t>ŠKOLSKA SHEMA</t>
  </si>
  <si>
    <t>Rashod za materijal i energiju SHEMA</t>
  </si>
  <si>
    <t>Naknade troš. osobama izvan radnog odnosa</t>
  </si>
  <si>
    <t>IZVJEŠTAJ O IZVRŠENJU FINANCIJSKOG PLANA ZA 2022.</t>
  </si>
  <si>
    <t>Plan proračuna 2022.</t>
  </si>
  <si>
    <t>Izvršenje 2022.</t>
  </si>
  <si>
    <t>IZVJEŠTAJ O IZVRŠENJU FINANCIJSKOG PLANA ZA 2022. G. PO EKONOMSKOJ KLASIFIKACIJI</t>
  </si>
  <si>
    <t>Izvorni plan 2022.</t>
  </si>
  <si>
    <t>Tekući plan 2022.</t>
  </si>
  <si>
    <t>Ostvarenje/izvršenje 2022.</t>
  </si>
  <si>
    <t>IZVJEŠTAJ O IZVRŠENJU FINANCIJSKOG PLANA ZA 2022. GODINU</t>
  </si>
  <si>
    <t>VIŠAK PRIHODA 2021.</t>
  </si>
  <si>
    <t>Izvor 4.9.1.</t>
  </si>
  <si>
    <t>TEKUĆE POMOĆI IZ GRADSKIH PRORAČUNA</t>
  </si>
  <si>
    <t>Prijenosi između pror. korisnika istog proračuna</t>
  </si>
  <si>
    <t>Izvor 4.1.</t>
  </si>
  <si>
    <t>TEKUĆE POMOĆI IZ DRŽAVNOG PRORAČUNA</t>
  </si>
  <si>
    <t>Tekući projekt  T106112</t>
  </si>
  <si>
    <t>ŠKOLSKA SHEMA 2</t>
  </si>
  <si>
    <t>Izvor 4.1.4</t>
  </si>
  <si>
    <t>TEKUĆE POMOĆI IZ DRŽAVNOG PRORAČUNA-preneseni višak</t>
  </si>
  <si>
    <t>Tekući projekt  T106107</t>
  </si>
  <si>
    <t>ŠKOLSKA SHEMA 1</t>
  </si>
  <si>
    <t>VIŠAK IZ 2021.</t>
  </si>
  <si>
    <t>Izvor 4.6.</t>
  </si>
  <si>
    <t>TEKUĆE POMOĆI TEMELJEM PRIJENOSA SRED. EU I MEĐ. ORGAN.</t>
  </si>
  <si>
    <t>TEKUĆE POMOĆI IZ GRADSKOG PRORAČUNA</t>
  </si>
  <si>
    <t>Prihod iz gradskog pror.</t>
  </si>
  <si>
    <t xml:space="preserve">VIŠAK PRIHODA 2021. </t>
  </si>
  <si>
    <t>Rashodi za mat. i energiju +VIŠAK dio</t>
  </si>
  <si>
    <t>Postrojenja i opremaVIŠAK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</si>
</sst>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  <charset val="238"/>
    </font>
    <font>
      <sz val="8"/>
      <color indexed="8"/>
      <name val="MS Sans Serif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Arial"/>
      <family val="2"/>
    </font>
    <font>
      <b/>
      <sz val="8"/>
      <color indexed="8"/>
      <name val="MS Sans Serif"/>
      <charset val="238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1" applyNumberFormat="1" applyFill="1" applyBorder="1" applyAlignment="1" applyProtection="1"/>
    <xf numFmtId="0" fontId="3" fillId="0" borderId="0" xfId="1" applyNumberFormat="1" applyFill="1" applyBorder="1" applyAlignment="1" applyProtection="1">
      <alignment wrapText="1"/>
    </xf>
    <xf numFmtId="4" fontId="3" fillId="0" borderId="0" xfId="1" applyNumberFormat="1" applyFill="1" applyBorder="1" applyAlignment="1" applyProtection="1"/>
    <xf numFmtId="0" fontId="3" fillId="0" borderId="0" xfId="1" applyNumberFormat="1" applyFill="1" applyBorder="1" applyAlignment="1" applyProtection="1">
      <alignment horizontal="right"/>
    </xf>
    <xf numFmtId="0" fontId="4" fillId="0" borderId="0" xfId="1" applyNumberFormat="1" applyFont="1" applyBorder="1" applyAlignment="1">
      <alignment wrapText="1"/>
    </xf>
    <xf numFmtId="0" fontId="4" fillId="0" borderId="0" xfId="1" applyNumberFormat="1" applyFont="1" applyBorder="1" applyAlignment="1"/>
    <xf numFmtId="3" fontId="4" fillId="0" borderId="0" xfId="1" applyNumberFormat="1" applyFont="1" applyBorder="1"/>
    <xf numFmtId="0" fontId="4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/>
    <xf numFmtId="0" fontId="6" fillId="0" borderId="0" xfId="1" applyFont="1" applyAlignment="1">
      <alignment horizontal="right"/>
    </xf>
    <xf numFmtId="0" fontId="6" fillId="0" borderId="0" xfId="1" applyFont="1" applyAlignment="1">
      <alignment wrapText="1"/>
    </xf>
    <xf numFmtId="0" fontId="9" fillId="0" borderId="1" xfId="1" applyNumberFormat="1" applyFont="1" applyBorder="1" applyAlignment="1"/>
    <xf numFmtId="0" fontId="9" fillId="3" borderId="1" xfId="1" applyNumberFormat="1" applyFont="1" applyFill="1" applyBorder="1" applyAlignment="1"/>
    <xf numFmtId="0" fontId="9" fillId="4" borderId="1" xfId="1" applyNumberFormat="1" applyFont="1" applyFill="1" applyBorder="1" applyAlignment="1">
      <alignment wrapText="1"/>
    </xf>
    <xf numFmtId="0" fontId="9" fillId="4" borderId="1" xfId="1" applyNumberFormat="1" applyFont="1" applyFill="1" applyBorder="1" applyAlignment="1"/>
    <xf numFmtId="0" fontId="11" fillId="5" borderId="1" xfId="1" applyNumberFormat="1" applyFont="1" applyFill="1" applyBorder="1" applyAlignment="1">
      <alignment horizontal="left" vertical="center" wrapText="1"/>
    </xf>
    <xf numFmtId="0" fontId="11" fillId="6" borderId="1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9" fillId="4" borderId="1" xfId="1" applyFont="1" applyFill="1" applyBorder="1" applyAlignment="1">
      <alignment wrapText="1"/>
    </xf>
    <xf numFmtId="2" fontId="11" fillId="5" borderId="1" xfId="1" applyNumberFormat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wrapText="1"/>
    </xf>
    <xf numFmtId="0" fontId="11" fillId="6" borderId="1" xfId="1" applyFont="1" applyFill="1" applyBorder="1" applyAlignment="1">
      <alignment wrapText="1"/>
    </xf>
    <xf numFmtId="0" fontId="9" fillId="7" borderId="1" xfId="1" applyNumberFormat="1" applyFont="1" applyFill="1" applyBorder="1" applyAlignment="1"/>
    <xf numFmtId="0" fontId="9" fillId="4" borderId="1" xfId="1" applyNumberFormat="1" applyFont="1" applyFill="1" applyBorder="1" applyAlignment="1">
      <alignment vertical="center" wrapText="1"/>
    </xf>
    <xf numFmtId="0" fontId="12" fillId="0" borderId="0" xfId="1" applyFont="1" applyBorder="1" applyAlignment="1">
      <alignment wrapText="1"/>
    </xf>
    <xf numFmtId="0" fontId="9" fillId="7" borderId="1" xfId="1" applyNumberFormat="1" applyFont="1" applyFill="1" applyBorder="1" applyAlignment="1">
      <alignment horizontal="left" vertical="center" wrapText="1"/>
    </xf>
    <xf numFmtId="0" fontId="11" fillId="5" borderId="1" xfId="1" applyNumberFormat="1" applyFont="1" applyFill="1" applyBorder="1" applyAlignment="1">
      <alignment wrapText="1"/>
    </xf>
    <xf numFmtId="0" fontId="11" fillId="6" borderId="1" xfId="1" applyNumberFormat="1" applyFont="1" applyFill="1" applyBorder="1" applyAlignment="1">
      <alignment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wrapText="1"/>
    </xf>
    <xf numFmtId="0" fontId="9" fillId="4" borderId="1" xfId="1" applyNumberFormat="1" applyFont="1" applyFill="1" applyBorder="1" applyAlignment="1">
      <alignment horizontal="left" wrapText="1"/>
    </xf>
    <xf numFmtId="0" fontId="9" fillId="7" borderId="0" xfId="1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vertical="center" wrapText="1"/>
    </xf>
    <xf numFmtId="0" fontId="9" fillId="7" borderId="1" xfId="1" applyNumberFormat="1" applyFont="1" applyFill="1" applyBorder="1" applyAlignment="1">
      <alignment horizontal="left" wrapText="1"/>
    </xf>
    <xf numFmtId="0" fontId="11" fillId="8" borderId="1" xfId="1" applyNumberFormat="1" applyFont="1" applyFill="1" applyBorder="1" applyAlignment="1">
      <alignment horizontal="left" wrapText="1"/>
    </xf>
    <xf numFmtId="0" fontId="11" fillId="8" borderId="1" xfId="1" applyNumberFormat="1" applyFont="1" applyFill="1" applyBorder="1" applyAlignment="1"/>
    <xf numFmtId="0" fontId="9" fillId="3" borderId="1" xfId="1" applyNumberFormat="1" applyFont="1" applyFill="1" applyBorder="1" applyAlignment="1">
      <alignment horizontal="left" wrapText="1"/>
    </xf>
    <xf numFmtId="0" fontId="11" fillId="8" borderId="1" xfId="1" applyNumberFormat="1" applyFont="1" applyFill="1" applyBorder="1" applyAlignment="1">
      <alignment horizontal="left" vertical="center" wrapText="1"/>
    </xf>
    <xf numFmtId="0" fontId="11" fillId="8" borderId="1" xfId="1" applyNumberFormat="1" applyFont="1" applyFill="1" applyBorder="1" applyAlignment="1">
      <alignment vertical="center" wrapText="1"/>
    </xf>
    <xf numFmtId="0" fontId="9" fillId="4" borderId="1" xfId="1" applyNumberFormat="1" applyFont="1" applyFill="1" applyBorder="1" applyAlignment="1">
      <alignment horizontal="right"/>
    </xf>
    <xf numFmtId="0" fontId="11" fillId="8" borderId="1" xfId="1" applyNumberFormat="1" applyFont="1" applyFill="1" applyBorder="1" applyAlignment="1">
      <alignment horizontal="left"/>
    </xf>
    <xf numFmtId="0" fontId="11" fillId="12" borderId="1" xfId="1" applyNumberFormat="1" applyFont="1" applyFill="1" applyBorder="1" applyAlignment="1">
      <alignment horizontal="left" vertical="center" wrapText="1"/>
    </xf>
    <xf numFmtId="0" fontId="11" fillId="12" borderId="1" xfId="1" applyNumberFormat="1" applyFont="1" applyFill="1" applyBorder="1" applyAlignment="1">
      <alignment vertical="center" wrapText="1"/>
    </xf>
    <xf numFmtId="3" fontId="4" fillId="0" borderId="0" xfId="1" applyNumberFormat="1" applyFont="1"/>
    <xf numFmtId="0" fontId="18" fillId="0" borderId="0" xfId="1" applyFont="1" applyBorder="1" applyAlignment="1">
      <alignment horizontal="right"/>
    </xf>
    <xf numFmtId="0" fontId="18" fillId="0" borderId="0" xfId="1" applyFont="1" applyBorder="1" applyAlignment="1">
      <alignment horizontal="left" wrapText="1"/>
    </xf>
    <xf numFmtId="0" fontId="18" fillId="0" borderId="0" xfId="1" applyFont="1" applyBorder="1" applyAlignment="1"/>
    <xf numFmtId="0" fontId="7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wrapTex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3" fillId="9" borderId="0" xfId="1" applyNumberFormat="1" applyFill="1" applyBorder="1" applyAlignment="1" applyProtection="1"/>
    <xf numFmtId="0" fontId="9" fillId="4" borderId="0" xfId="1" applyFont="1" applyFill="1" applyBorder="1" applyAlignment="1">
      <alignment wrapText="1"/>
    </xf>
    <xf numFmtId="0" fontId="13" fillId="10" borderId="5" xfId="1" applyNumberFormat="1" applyFont="1" applyFill="1" applyBorder="1" applyAlignment="1">
      <alignment vertical="center" wrapText="1"/>
    </xf>
    <xf numFmtId="0" fontId="13" fillId="10" borderId="5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vertical="center" wrapText="1"/>
    </xf>
    <xf numFmtId="0" fontId="16" fillId="0" borderId="7" xfId="1" applyNumberFormat="1" applyFont="1" applyFill="1" applyBorder="1" applyAlignment="1">
      <alignment horizontal="center" vertical="center" wrapText="1"/>
    </xf>
    <xf numFmtId="0" fontId="9" fillId="7" borderId="0" xfId="1" applyNumberFormat="1" applyFont="1" applyFill="1" applyBorder="1" applyAlignment="1"/>
    <xf numFmtId="0" fontId="9" fillId="7" borderId="0" xfId="1" applyNumberFormat="1" applyFont="1" applyFill="1" applyBorder="1" applyAlignment="1">
      <alignment horizontal="left" wrapText="1"/>
    </xf>
    <xf numFmtId="0" fontId="16" fillId="0" borderId="9" xfId="1" applyNumberFormat="1" applyFont="1" applyFill="1" applyBorder="1" applyAlignment="1">
      <alignment vertical="center" wrapText="1"/>
    </xf>
    <xf numFmtId="0" fontId="16" fillId="0" borderId="9" xfId="1" applyNumberFormat="1" applyFont="1" applyFill="1" applyBorder="1" applyAlignment="1">
      <alignment horizontal="center" vertical="center" wrapText="1"/>
    </xf>
    <xf numFmtId="3" fontId="17" fillId="0" borderId="9" xfId="1" applyNumberFormat="1" applyFont="1" applyFill="1" applyBorder="1" applyAlignment="1">
      <alignment horizontal="right" vertical="center" wrapText="1"/>
    </xf>
    <xf numFmtId="3" fontId="17" fillId="11" borderId="9" xfId="1" applyNumberFormat="1" applyFont="1" applyFill="1" applyBorder="1" applyAlignment="1">
      <alignment vertical="center" wrapText="1"/>
    </xf>
    <xf numFmtId="3" fontId="17" fillId="9" borderId="9" xfId="1" applyNumberFormat="1" applyFont="1" applyFill="1" applyBorder="1" applyAlignment="1">
      <alignment vertical="center" wrapText="1"/>
    </xf>
    <xf numFmtId="0" fontId="11" fillId="12" borderId="5" xfId="1" applyNumberFormat="1" applyFont="1" applyFill="1" applyBorder="1" applyAlignment="1"/>
    <xf numFmtId="0" fontId="11" fillId="12" borderId="5" xfId="1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9" fillId="7" borderId="0" xfId="1" applyNumberFormat="1" applyFont="1" applyFill="1" applyBorder="1" applyAlignment="1">
      <alignment wrapText="1"/>
    </xf>
    <xf numFmtId="0" fontId="9" fillId="7" borderId="1" xfId="1" applyFont="1" applyFill="1" applyBorder="1" applyAlignment="1">
      <alignment wrapText="1"/>
    </xf>
    <xf numFmtId="0" fontId="9" fillId="3" borderId="1" xfId="1" applyNumberFormat="1" applyFont="1" applyFill="1" applyBorder="1" applyAlignment="1">
      <alignment horizontal="right"/>
    </xf>
    <xf numFmtId="0" fontId="9" fillId="5" borderId="1" xfId="1" applyFont="1" applyFill="1" applyBorder="1" applyAlignment="1">
      <alignment wrapText="1"/>
    </xf>
    <xf numFmtId="0" fontId="1" fillId="0" borderId="0" xfId="0" applyFont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3" fillId="0" borderId="0" xfId="1" applyNumberFormat="1" applyFont="1" applyFill="1" applyBorder="1" applyAlignment="1" applyProtection="1"/>
    <xf numFmtId="3" fontId="9" fillId="4" borderId="1" xfId="1" applyNumberFormat="1" applyFont="1" applyFill="1" applyBorder="1" applyAlignment="1"/>
    <xf numFmtId="3" fontId="9" fillId="4" borderId="4" xfId="1" applyNumberFormat="1" applyFont="1" applyFill="1" applyBorder="1" applyAlignment="1"/>
    <xf numFmtId="3" fontId="21" fillId="0" borderId="0" xfId="1" applyNumberFormat="1" applyFont="1" applyBorder="1" applyAlignment="1"/>
    <xf numFmtId="3" fontId="22" fillId="0" borderId="0" xfId="1" applyNumberFormat="1" applyFont="1" applyAlignment="1"/>
    <xf numFmtId="3" fontId="4" fillId="9" borderId="0" xfId="1" applyNumberFormat="1" applyFont="1" applyFill="1" applyAlignment="1"/>
    <xf numFmtId="3" fontId="9" fillId="3" borderId="1" xfId="1" applyNumberFormat="1" applyFont="1" applyFill="1" applyBorder="1" applyAlignment="1"/>
    <xf numFmtId="3" fontId="9" fillId="7" borderId="4" xfId="1" applyNumberFormat="1" applyFont="1" applyFill="1" applyBorder="1" applyAlignment="1"/>
    <xf numFmtId="3" fontId="8" fillId="9" borderId="4" xfId="1" applyNumberFormat="1" applyFont="1" applyFill="1" applyBorder="1" applyAlignment="1"/>
    <xf numFmtId="3" fontId="9" fillId="3" borderId="4" xfId="1" applyNumberFormat="1" applyFont="1" applyFill="1" applyBorder="1" applyAlignment="1"/>
    <xf numFmtId="3" fontId="9" fillId="7" borderId="1" xfId="1" applyNumberFormat="1" applyFont="1" applyFill="1" applyBorder="1" applyAlignment="1"/>
    <xf numFmtId="3" fontId="9" fillId="7" borderId="9" xfId="1" applyNumberFormat="1" applyFont="1" applyFill="1" applyBorder="1" applyAlignment="1"/>
    <xf numFmtId="3" fontId="8" fillId="9" borderId="1" xfId="1" applyNumberFormat="1" applyFont="1" applyFill="1" applyBorder="1" applyAlignment="1"/>
    <xf numFmtId="3" fontId="9" fillId="0" borderId="4" xfId="1" applyNumberFormat="1" applyFont="1" applyBorder="1" applyAlignment="1"/>
    <xf numFmtId="4" fontId="9" fillId="7" borderId="0" xfId="1" applyNumberFormat="1" applyFont="1" applyFill="1" applyBorder="1" applyAlignment="1"/>
    <xf numFmtId="3" fontId="9" fillId="7" borderId="0" xfId="1" applyNumberFormat="1" applyFont="1" applyFill="1" applyBorder="1" applyAlignment="1"/>
    <xf numFmtId="3" fontId="9" fillId="0" borderId="1" xfId="1" applyNumberFormat="1" applyFont="1" applyBorder="1" applyAlignment="1"/>
    <xf numFmtId="3" fontId="9" fillId="4" borderId="0" xfId="1" applyNumberFormat="1" applyFont="1" applyFill="1" applyBorder="1" applyAlignment="1"/>
    <xf numFmtId="3" fontId="9" fillId="0" borderId="0" xfId="1" applyNumberFormat="1" applyFont="1" applyBorder="1" applyAlignment="1"/>
    <xf numFmtId="3" fontId="8" fillId="9" borderId="0" xfId="1" applyNumberFormat="1" applyFont="1" applyFill="1" applyBorder="1" applyAlignment="1"/>
    <xf numFmtId="3" fontId="13" fillId="0" borderId="11" xfId="1" applyNumberFormat="1" applyFont="1" applyFill="1" applyBorder="1" applyAlignment="1">
      <alignment wrapText="1"/>
    </xf>
    <xf numFmtId="3" fontId="10" fillId="9" borderId="8" xfId="1" quotePrefix="1" applyNumberFormat="1" applyFont="1" applyFill="1" applyBorder="1" applyAlignment="1">
      <alignment wrapText="1"/>
    </xf>
    <xf numFmtId="3" fontId="11" fillId="12" borderId="10" xfId="1" quotePrefix="1" applyNumberFormat="1" applyFont="1" applyFill="1" applyBorder="1" applyAlignment="1">
      <alignment wrapText="1"/>
    </xf>
    <xf numFmtId="3" fontId="10" fillId="9" borderId="10" xfId="1" quotePrefix="1" applyNumberFormat="1" applyFont="1" applyFill="1" applyBorder="1" applyAlignment="1">
      <alignment wrapText="1"/>
    </xf>
    <xf numFmtId="3" fontId="11" fillId="8" borderId="4" xfId="1" quotePrefix="1" applyNumberFormat="1" applyFont="1" applyFill="1" applyBorder="1" applyAlignment="1">
      <alignment wrapText="1"/>
    </xf>
    <xf numFmtId="3" fontId="10" fillId="9" borderId="4" xfId="1" quotePrefix="1" applyNumberFormat="1" applyFont="1" applyFill="1" applyBorder="1" applyAlignment="1">
      <alignment wrapText="1"/>
    </xf>
    <xf numFmtId="3" fontId="9" fillId="4" borderId="4" xfId="1" quotePrefix="1" applyNumberFormat="1" applyFont="1" applyFill="1" applyBorder="1" applyAlignment="1">
      <alignment wrapText="1"/>
    </xf>
    <xf numFmtId="3" fontId="11" fillId="0" borderId="9" xfId="1" applyNumberFormat="1" applyFont="1" applyFill="1" applyBorder="1" applyAlignment="1">
      <alignment wrapText="1"/>
    </xf>
    <xf numFmtId="3" fontId="11" fillId="11" borderId="9" xfId="1" applyNumberFormat="1" applyFont="1" applyFill="1" applyBorder="1" applyAlignment="1">
      <alignment wrapText="1"/>
    </xf>
    <xf numFmtId="3" fontId="11" fillId="9" borderId="1" xfId="1" applyNumberFormat="1" applyFont="1" applyFill="1" applyBorder="1" applyAlignment="1">
      <alignment wrapText="1"/>
    </xf>
    <xf numFmtId="3" fontId="11" fillId="12" borderId="1" xfId="1" applyNumberFormat="1" applyFont="1" applyFill="1" applyBorder="1" applyAlignment="1">
      <alignment wrapText="1"/>
    </xf>
    <xf numFmtId="3" fontId="11" fillId="8" borderId="4" xfId="1" applyNumberFormat="1" applyFont="1" applyFill="1" applyBorder="1" applyAlignment="1">
      <alignment wrapText="1"/>
    </xf>
    <xf numFmtId="3" fontId="9" fillId="4" borderId="4" xfId="1" applyNumberFormat="1" applyFont="1" applyFill="1" applyBorder="1" applyAlignment="1">
      <alignment wrapText="1"/>
    </xf>
    <xf numFmtId="3" fontId="9" fillId="3" borderId="4" xfId="1" quotePrefix="1" applyNumberFormat="1" applyFont="1" applyFill="1" applyBorder="1" applyAlignment="1">
      <alignment wrapText="1"/>
    </xf>
    <xf numFmtId="3" fontId="9" fillId="7" borderId="4" xfId="1" quotePrefix="1" applyNumberFormat="1" applyFont="1" applyFill="1" applyBorder="1" applyAlignment="1">
      <alignment wrapText="1"/>
    </xf>
    <xf numFmtId="3" fontId="9" fillId="7" borderId="12" xfId="1" quotePrefix="1" applyNumberFormat="1" applyFont="1" applyFill="1" applyBorder="1" applyAlignment="1">
      <alignment wrapText="1"/>
    </xf>
    <xf numFmtId="3" fontId="9" fillId="0" borderId="4" xfId="1" quotePrefix="1" applyNumberFormat="1" applyFont="1" applyFill="1" applyBorder="1" applyAlignment="1">
      <alignment wrapText="1"/>
    </xf>
    <xf numFmtId="4" fontId="9" fillId="7" borderId="0" xfId="1" quotePrefix="1" applyNumberFormat="1" applyFont="1" applyFill="1" applyBorder="1" applyAlignment="1">
      <alignment wrapText="1"/>
    </xf>
    <xf numFmtId="3" fontId="10" fillId="7" borderId="0" xfId="1" quotePrefix="1" applyNumberFormat="1" applyFont="1" applyFill="1" applyBorder="1" applyAlignment="1">
      <alignment wrapText="1"/>
    </xf>
    <xf numFmtId="3" fontId="17" fillId="9" borderId="1" xfId="1" applyNumberFormat="1" applyFont="1" applyFill="1" applyBorder="1" applyAlignment="1">
      <alignment wrapText="1"/>
    </xf>
    <xf numFmtId="3" fontId="11" fillId="0" borderId="7" xfId="1" applyNumberFormat="1" applyFont="1" applyFill="1" applyBorder="1" applyAlignment="1"/>
    <xf numFmtId="4" fontId="11" fillId="10" borderId="5" xfId="1" applyNumberFormat="1" applyFont="1" applyFill="1" applyBorder="1" applyAlignment="1">
      <alignment wrapText="1"/>
    </xf>
    <xf numFmtId="3" fontId="11" fillId="10" borderId="5" xfId="1" applyNumberFormat="1" applyFont="1" applyFill="1" applyBorder="1" applyAlignment="1">
      <alignment wrapText="1"/>
    </xf>
    <xf numFmtId="3" fontId="10" fillId="9" borderId="5" xfId="1" applyNumberFormat="1" applyFont="1" applyFill="1" applyBorder="1" applyAlignment="1">
      <alignment wrapText="1"/>
    </xf>
    <xf numFmtId="3" fontId="11" fillId="6" borderId="1" xfId="1" applyNumberFormat="1" applyFont="1" applyFill="1" applyBorder="1" applyAlignment="1">
      <alignment wrapText="1"/>
    </xf>
    <xf numFmtId="3" fontId="11" fillId="5" borderId="1" xfId="1" applyNumberFormat="1" applyFont="1" applyFill="1" applyBorder="1" applyAlignment="1">
      <alignment wrapText="1"/>
    </xf>
    <xf numFmtId="3" fontId="9" fillId="4" borderId="1" xfId="1" applyNumberFormat="1" applyFont="1" applyFill="1" applyBorder="1" applyAlignment="1">
      <alignment wrapText="1"/>
    </xf>
    <xf numFmtId="4" fontId="9" fillId="7" borderId="0" xfId="1" applyNumberFormat="1" applyFont="1" applyFill="1" applyBorder="1" applyAlignment="1">
      <alignment wrapText="1"/>
    </xf>
    <xf numFmtId="3" fontId="9" fillId="7" borderId="0" xfId="1" applyNumberFormat="1" applyFont="1" applyFill="1" applyBorder="1" applyAlignment="1">
      <alignment wrapText="1"/>
    </xf>
    <xf numFmtId="3" fontId="8" fillId="9" borderId="0" xfId="1" applyNumberFormat="1" applyFont="1" applyFill="1" applyBorder="1" applyAlignment="1">
      <alignment wrapText="1"/>
    </xf>
    <xf numFmtId="3" fontId="9" fillId="7" borderId="1" xfId="1" applyNumberFormat="1" applyFont="1" applyFill="1" applyBorder="1" applyAlignment="1">
      <alignment wrapText="1"/>
    </xf>
    <xf numFmtId="3" fontId="11" fillId="5" borderId="4" xfId="1" quotePrefix="1" applyNumberFormat="1" applyFont="1" applyFill="1" applyBorder="1" applyAlignment="1">
      <alignment wrapText="1"/>
    </xf>
    <xf numFmtId="3" fontId="11" fillId="6" borderId="4" xfId="1" quotePrefix="1" applyNumberFormat="1" applyFont="1" applyFill="1" applyBorder="1" applyAlignment="1">
      <alignment wrapText="1"/>
    </xf>
    <xf numFmtId="3" fontId="9" fillId="4" borderId="0" xfId="1" quotePrefix="1" applyNumberFormat="1" applyFont="1" applyFill="1" applyBorder="1" applyAlignment="1">
      <alignment wrapText="1"/>
    </xf>
    <xf numFmtId="3" fontId="10" fillId="9" borderId="0" xfId="1" quotePrefix="1" applyNumberFormat="1" applyFont="1" applyFill="1" applyBorder="1" applyAlignment="1">
      <alignment wrapText="1"/>
    </xf>
    <xf numFmtId="3" fontId="9" fillId="7" borderId="0" xfId="1" quotePrefix="1" applyNumberFormat="1" applyFont="1" applyFill="1" applyBorder="1" applyAlignment="1">
      <alignment wrapText="1"/>
    </xf>
    <xf numFmtId="3" fontId="11" fillId="0" borderId="1" xfId="1" applyNumberFormat="1" applyFont="1" applyFill="1" applyBorder="1" applyAlignment="1">
      <alignment wrapText="1"/>
    </xf>
    <xf numFmtId="3" fontId="11" fillId="11" borderId="1" xfId="1" applyNumberFormat="1" applyFont="1" applyFill="1" applyBorder="1" applyAlignment="1">
      <alignment wrapText="1"/>
    </xf>
    <xf numFmtId="3" fontId="9" fillId="0" borderId="0" xfId="1" quotePrefix="1" applyNumberFormat="1" applyFont="1" applyFill="1" applyBorder="1" applyAlignment="1">
      <alignment wrapText="1"/>
    </xf>
    <xf numFmtId="3" fontId="9" fillId="7" borderId="4" xfId="1" applyNumberFormat="1" applyFont="1" applyFill="1" applyBorder="1" applyAlignment="1">
      <alignment wrapText="1"/>
    </xf>
    <xf numFmtId="3" fontId="9" fillId="0" borderId="1" xfId="1" applyNumberFormat="1" applyFont="1" applyBorder="1" applyAlignment="1">
      <alignment wrapText="1"/>
    </xf>
    <xf numFmtId="0" fontId="14" fillId="8" borderId="13" xfId="1" applyFont="1" applyFill="1" applyBorder="1" applyAlignment="1">
      <alignment wrapText="1"/>
    </xf>
    <xf numFmtId="0" fontId="13" fillId="8" borderId="14" xfId="1" applyFont="1" applyFill="1" applyBorder="1" applyAlignment="1">
      <alignment wrapText="1"/>
    </xf>
    <xf numFmtId="3" fontId="11" fillId="8" borderId="14" xfId="1" applyNumberFormat="1" applyFont="1" applyFill="1" applyBorder="1" applyAlignment="1">
      <alignment wrapText="1"/>
    </xf>
    <xf numFmtId="3" fontId="10" fillId="9" borderId="15" xfId="1" quotePrefix="1" applyNumberFormat="1" applyFont="1" applyFill="1" applyBorder="1" applyAlignment="1">
      <alignment wrapText="1"/>
    </xf>
    <xf numFmtId="0" fontId="11" fillId="6" borderId="16" xfId="1" applyNumberFormat="1" applyFont="1" applyFill="1" applyBorder="1" applyAlignment="1">
      <alignment vertical="center" wrapText="1"/>
    </xf>
    <xf numFmtId="3" fontId="10" fillId="9" borderId="17" xfId="1" quotePrefix="1" applyNumberFormat="1" applyFont="1" applyFill="1" applyBorder="1" applyAlignment="1">
      <alignment wrapText="1"/>
    </xf>
    <xf numFmtId="0" fontId="11" fillId="5" borderId="16" xfId="1" applyNumberFormat="1" applyFont="1" applyFill="1" applyBorder="1" applyAlignment="1">
      <alignment vertical="center" wrapText="1"/>
    </xf>
    <xf numFmtId="0" fontId="11" fillId="0" borderId="16" xfId="1" applyNumberFormat="1" applyFont="1" applyFill="1" applyBorder="1" applyAlignment="1">
      <alignment vertical="center" wrapText="1"/>
    </xf>
    <xf numFmtId="3" fontId="11" fillId="9" borderId="18" xfId="1" applyNumberFormat="1" applyFont="1" applyFill="1" applyBorder="1" applyAlignment="1">
      <alignment wrapText="1"/>
    </xf>
    <xf numFmtId="0" fontId="12" fillId="4" borderId="16" xfId="1" applyFont="1" applyFill="1" applyBorder="1" applyAlignment="1">
      <alignment wrapText="1"/>
    </xf>
    <xf numFmtId="0" fontId="12" fillId="0" borderId="16" xfId="1" applyFont="1" applyBorder="1" applyAlignment="1">
      <alignment wrapText="1"/>
    </xf>
    <xf numFmtId="3" fontId="8" fillId="9" borderId="18" xfId="1" applyNumberFormat="1" applyFont="1" applyFill="1" applyBorder="1" applyAlignment="1"/>
    <xf numFmtId="0" fontId="9" fillId="4" borderId="16" xfId="1" applyNumberFormat="1" applyFont="1" applyFill="1" applyBorder="1" applyAlignment="1"/>
    <xf numFmtId="0" fontId="9" fillId="0" borderId="19" xfId="1" applyNumberFormat="1" applyFont="1" applyBorder="1" applyAlignment="1"/>
    <xf numFmtId="0" fontId="9" fillId="0" borderId="20" xfId="1" applyNumberFormat="1" applyFont="1" applyBorder="1" applyAlignment="1">
      <alignment wrapText="1"/>
    </xf>
    <xf numFmtId="3" fontId="9" fillId="0" borderId="21" xfId="1" quotePrefix="1" applyNumberFormat="1" applyFont="1" applyFill="1" applyBorder="1" applyAlignment="1">
      <alignment wrapText="1"/>
    </xf>
    <xf numFmtId="3" fontId="9" fillId="0" borderId="20" xfId="1" applyNumberFormat="1" applyFont="1" applyBorder="1" applyAlignment="1"/>
    <xf numFmtId="3" fontId="8" fillId="9" borderId="22" xfId="1" applyNumberFormat="1" applyFont="1" applyFill="1" applyBorder="1" applyAlignment="1"/>
    <xf numFmtId="3" fontId="10" fillId="9" borderId="12" xfId="1" quotePrefix="1" applyNumberFormat="1" applyFont="1" applyFill="1" applyBorder="1" applyAlignment="1">
      <alignment wrapText="1"/>
    </xf>
    <xf numFmtId="0" fontId="13" fillId="8" borderId="13" xfId="1" applyNumberFormat="1" applyFont="1" applyFill="1" applyBorder="1" applyAlignment="1"/>
    <xf numFmtId="0" fontId="13" fillId="8" borderId="14" xfId="1" applyNumberFormat="1" applyFont="1" applyFill="1" applyBorder="1" applyAlignment="1">
      <alignment wrapText="1"/>
    </xf>
    <xf numFmtId="3" fontId="11" fillId="8" borderId="23" xfId="1" quotePrefix="1" applyNumberFormat="1" applyFont="1" applyFill="1" applyBorder="1" applyAlignment="1">
      <alignment wrapText="1"/>
    </xf>
    <xf numFmtId="0" fontId="9" fillId="4" borderId="19" xfId="1" applyNumberFormat="1" applyFont="1" applyFill="1" applyBorder="1" applyAlignment="1"/>
    <xf numFmtId="0" fontId="9" fillId="4" borderId="20" xfId="1" applyNumberFormat="1" applyFont="1" applyFill="1" applyBorder="1" applyAlignment="1">
      <alignment wrapText="1"/>
    </xf>
    <xf numFmtId="3" fontId="9" fillId="4" borderId="21" xfId="1" quotePrefix="1" applyNumberFormat="1" applyFont="1" applyFill="1" applyBorder="1" applyAlignment="1">
      <alignment wrapText="1"/>
    </xf>
    <xf numFmtId="3" fontId="9" fillId="4" borderId="20" xfId="1" applyNumberFormat="1" applyFont="1" applyFill="1" applyBorder="1" applyAlignment="1"/>
    <xf numFmtId="3" fontId="10" fillId="9" borderId="24" xfId="1" quotePrefix="1" applyNumberFormat="1" applyFont="1" applyFill="1" applyBorder="1" applyAlignment="1">
      <alignment wrapText="1"/>
    </xf>
    <xf numFmtId="0" fontId="9" fillId="7" borderId="25" xfId="1" applyNumberFormat="1" applyFont="1" applyFill="1" applyBorder="1" applyAlignment="1"/>
    <xf numFmtId="0" fontId="9" fillId="7" borderId="25" xfId="1" applyNumberFormat="1" applyFont="1" applyFill="1" applyBorder="1" applyAlignment="1">
      <alignment wrapText="1"/>
    </xf>
    <xf numFmtId="3" fontId="9" fillId="7" borderId="26" xfId="1" quotePrefix="1" applyNumberFormat="1" applyFont="1" applyFill="1" applyBorder="1" applyAlignment="1">
      <alignment wrapText="1"/>
    </xf>
    <xf numFmtId="3" fontId="10" fillId="9" borderId="26" xfId="1" quotePrefix="1" applyNumberFormat="1" applyFont="1" applyFill="1" applyBorder="1" applyAlignment="1">
      <alignment wrapText="1"/>
    </xf>
    <xf numFmtId="0" fontId="11" fillId="6" borderId="16" xfId="1" applyFont="1" applyFill="1" applyBorder="1" applyAlignment="1">
      <alignment wrapText="1"/>
    </xf>
    <xf numFmtId="0" fontId="11" fillId="5" borderId="16" xfId="1" applyFont="1" applyFill="1" applyBorder="1" applyAlignment="1">
      <alignment wrapText="1"/>
    </xf>
    <xf numFmtId="0" fontId="9" fillId="4" borderId="16" xfId="1" applyFont="1" applyFill="1" applyBorder="1" applyAlignment="1">
      <alignment wrapText="1"/>
    </xf>
    <xf numFmtId="3" fontId="10" fillId="9" borderId="18" xfId="1" applyNumberFormat="1" applyFont="1" applyFill="1" applyBorder="1" applyAlignment="1">
      <alignment wrapText="1"/>
    </xf>
    <xf numFmtId="0" fontId="9" fillId="7" borderId="16" xfId="1" applyFont="1" applyFill="1" applyBorder="1" applyAlignment="1">
      <alignment wrapText="1"/>
    </xf>
    <xf numFmtId="3" fontId="10" fillId="9" borderId="17" xfId="1" applyNumberFormat="1" applyFont="1" applyFill="1" applyBorder="1" applyAlignment="1">
      <alignment wrapText="1"/>
    </xf>
    <xf numFmtId="0" fontId="9" fillId="4" borderId="19" xfId="1" applyNumberFormat="1" applyFont="1" applyFill="1" applyBorder="1" applyAlignment="1">
      <alignment vertical="center" wrapText="1"/>
    </xf>
    <xf numFmtId="0" fontId="9" fillId="4" borderId="20" xfId="1" applyNumberFormat="1" applyFont="1" applyFill="1" applyBorder="1" applyAlignment="1">
      <alignment horizontal="left" vertical="center" wrapText="1"/>
    </xf>
    <xf numFmtId="3" fontId="9" fillId="4" borderId="20" xfId="1" applyNumberFormat="1" applyFont="1" applyFill="1" applyBorder="1" applyAlignment="1">
      <alignment wrapText="1"/>
    </xf>
    <xf numFmtId="0" fontId="15" fillId="7" borderId="25" xfId="1" applyFont="1" applyFill="1" applyBorder="1" applyAlignment="1">
      <alignment wrapText="1"/>
    </xf>
    <xf numFmtId="0" fontId="11" fillId="7" borderId="25" xfId="1" applyFont="1" applyFill="1" applyBorder="1" applyAlignment="1">
      <alignment wrapText="1"/>
    </xf>
    <xf numFmtId="3" fontId="11" fillId="7" borderId="26" xfId="1" applyNumberFormat="1" applyFont="1" applyFill="1" applyBorder="1" applyAlignment="1">
      <alignment wrapText="1"/>
    </xf>
    <xf numFmtId="3" fontId="10" fillId="9" borderId="25" xfId="1" applyNumberFormat="1" applyFont="1" applyFill="1" applyBorder="1" applyAlignment="1">
      <alignment wrapText="1"/>
    </xf>
    <xf numFmtId="0" fontId="9" fillId="4" borderId="16" xfId="1" applyNumberFormat="1" applyFont="1" applyFill="1" applyBorder="1" applyAlignment="1">
      <alignment vertical="center" wrapText="1"/>
    </xf>
    <xf numFmtId="0" fontId="12" fillId="4" borderId="19" xfId="1" applyFont="1" applyFill="1" applyBorder="1" applyAlignment="1">
      <alignment wrapText="1"/>
    </xf>
    <xf numFmtId="0" fontId="9" fillId="4" borderId="20" xfId="1" applyFont="1" applyFill="1" applyBorder="1" applyAlignment="1">
      <alignment wrapText="1"/>
    </xf>
    <xf numFmtId="0" fontId="12" fillId="7" borderId="25" xfId="1" applyFont="1" applyFill="1" applyBorder="1" applyAlignment="1">
      <alignment wrapText="1"/>
    </xf>
    <xf numFmtId="0" fontId="9" fillId="7" borderId="25" xfId="1" applyFont="1" applyFill="1" applyBorder="1" applyAlignment="1">
      <alignment wrapText="1"/>
    </xf>
    <xf numFmtId="3" fontId="9" fillId="7" borderId="26" xfId="1" applyNumberFormat="1" applyFont="1" applyFill="1" applyBorder="1" applyAlignment="1">
      <alignment wrapText="1"/>
    </xf>
    <xf numFmtId="3" fontId="9" fillId="7" borderId="26" xfId="1" applyNumberFormat="1" applyFont="1" applyFill="1" applyBorder="1" applyAlignment="1"/>
    <xf numFmtId="3" fontId="9" fillId="4" borderId="20" xfId="1" quotePrefix="1" applyNumberFormat="1" applyFont="1" applyFill="1" applyBorder="1" applyAlignment="1">
      <alignment wrapText="1"/>
    </xf>
    <xf numFmtId="0" fontId="12" fillId="3" borderId="19" xfId="1" applyFont="1" applyFill="1" applyBorder="1" applyAlignment="1">
      <alignment wrapText="1"/>
    </xf>
    <xf numFmtId="0" fontId="9" fillId="3" borderId="20" xfId="1" applyFont="1" applyFill="1" applyBorder="1" applyAlignment="1">
      <alignment wrapText="1"/>
    </xf>
    <xf numFmtId="3" fontId="9" fillId="3" borderId="21" xfId="1" applyNumberFormat="1" applyFont="1" applyFill="1" applyBorder="1" applyAlignment="1">
      <alignment wrapText="1"/>
    </xf>
    <xf numFmtId="3" fontId="9" fillId="3" borderId="21" xfId="1" applyNumberFormat="1" applyFont="1" applyFill="1" applyBorder="1" applyAlignment="1"/>
    <xf numFmtId="0" fontId="12" fillId="4" borderId="27" xfId="1" applyFont="1" applyFill="1" applyBorder="1" applyAlignment="1">
      <alignment wrapText="1"/>
    </xf>
    <xf numFmtId="3" fontId="10" fillId="9" borderId="28" xfId="1" quotePrefix="1" applyNumberFormat="1" applyFont="1" applyFill="1" applyBorder="1" applyAlignment="1">
      <alignment wrapText="1"/>
    </xf>
    <xf numFmtId="0" fontId="9" fillId="3" borderId="19" xfId="1" applyNumberFormat="1" applyFont="1" applyFill="1" applyBorder="1" applyAlignment="1"/>
    <xf numFmtId="0" fontId="9" fillId="3" borderId="20" xfId="1" applyNumberFormat="1" applyFont="1" applyFill="1" applyBorder="1" applyAlignment="1">
      <alignment wrapText="1"/>
    </xf>
    <xf numFmtId="3" fontId="9" fillId="3" borderId="21" xfId="1" quotePrefix="1" applyNumberFormat="1" applyFont="1" applyFill="1" applyBorder="1" applyAlignment="1">
      <alignment wrapText="1"/>
    </xf>
    <xf numFmtId="3" fontId="9" fillId="3" borderId="20" xfId="1" applyNumberFormat="1" applyFont="1" applyFill="1" applyBorder="1" applyAlignment="1"/>
    <xf numFmtId="0" fontId="15" fillId="7" borderId="5" xfId="1" applyFont="1" applyFill="1" applyBorder="1" applyAlignment="1">
      <alignment wrapText="1"/>
    </xf>
    <xf numFmtId="0" fontId="11" fillId="7" borderId="5" xfId="1" applyFont="1" applyFill="1" applyBorder="1" applyAlignment="1">
      <alignment wrapText="1"/>
    </xf>
    <xf numFmtId="3" fontId="11" fillId="7" borderId="10" xfId="1" applyNumberFormat="1" applyFont="1" applyFill="1" applyBorder="1" applyAlignment="1">
      <alignment wrapText="1"/>
    </xf>
    <xf numFmtId="0" fontId="3" fillId="0" borderId="27" xfId="1" applyNumberFormat="1" applyFill="1" applyBorder="1" applyAlignment="1" applyProtection="1"/>
    <xf numFmtId="0" fontId="3" fillId="9" borderId="28" xfId="1" applyNumberFormat="1" applyFill="1" applyBorder="1" applyAlignment="1" applyProtection="1"/>
    <xf numFmtId="0" fontId="9" fillId="0" borderId="25" xfId="1" applyNumberFormat="1" applyFont="1" applyBorder="1" applyAlignment="1"/>
    <xf numFmtId="0" fontId="9" fillId="0" borderId="25" xfId="1" applyFont="1" applyBorder="1" applyAlignment="1">
      <alignment wrapText="1"/>
    </xf>
    <xf numFmtId="3" fontId="9" fillId="0" borderId="25" xfId="1" applyNumberFormat="1" applyFont="1" applyBorder="1" applyAlignment="1"/>
    <xf numFmtId="3" fontId="8" fillId="9" borderId="25" xfId="1" applyNumberFormat="1" applyFont="1" applyFill="1" applyBorder="1" applyAlignment="1"/>
    <xf numFmtId="0" fontId="13" fillId="8" borderId="14" xfId="1" applyNumberFormat="1" applyFont="1" applyFill="1" applyBorder="1" applyAlignment="1">
      <alignment horizontal="left" wrapText="1"/>
    </xf>
    <xf numFmtId="3" fontId="8" fillId="9" borderId="18" xfId="1" applyNumberFormat="1" applyFont="1" applyFill="1" applyBorder="1" applyAlignment="1">
      <alignment wrapText="1"/>
    </xf>
    <xf numFmtId="0" fontId="15" fillId="6" borderId="16" xfId="1" applyFont="1" applyFill="1" applyBorder="1" applyAlignment="1">
      <alignment wrapText="1"/>
    </xf>
    <xf numFmtId="0" fontId="11" fillId="6" borderId="16" xfId="1" applyNumberFormat="1" applyFont="1" applyFill="1" applyBorder="1" applyAlignment="1"/>
    <xf numFmtId="0" fontId="11" fillId="5" borderId="16" xfId="1" applyNumberFormat="1" applyFont="1" applyFill="1" applyBorder="1" applyAlignment="1">
      <alignment wrapText="1"/>
    </xf>
    <xf numFmtId="3" fontId="8" fillId="9" borderId="26" xfId="1" applyNumberFormat="1" applyFont="1" applyFill="1" applyBorder="1" applyAlignment="1"/>
    <xf numFmtId="0" fontId="15" fillId="12" borderId="13" xfId="1" applyFont="1" applyFill="1" applyBorder="1" applyAlignment="1">
      <alignment wrapText="1"/>
    </xf>
    <xf numFmtId="0" fontId="11" fillId="12" borderId="14" xfId="1" applyFont="1" applyFill="1" applyBorder="1" applyAlignment="1">
      <alignment wrapText="1"/>
    </xf>
    <xf numFmtId="0" fontId="12" fillId="6" borderId="16" xfId="1" applyFont="1" applyFill="1" applyBorder="1" applyAlignment="1">
      <alignment wrapText="1"/>
    </xf>
    <xf numFmtId="0" fontId="12" fillId="5" borderId="16" xfId="1" applyFont="1" applyFill="1" applyBorder="1" applyAlignment="1">
      <alignment wrapText="1"/>
    </xf>
    <xf numFmtId="3" fontId="9" fillId="4" borderId="21" xfId="1" applyNumberFormat="1" applyFont="1" applyFill="1" applyBorder="1" applyAlignment="1">
      <alignment wrapText="1"/>
    </xf>
    <xf numFmtId="0" fontId="13" fillId="8" borderId="14" xfId="1" applyNumberFormat="1" applyFont="1" applyFill="1" applyBorder="1" applyAlignment="1">
      <alignment horizontal="left" vertical="center" wrapText="1"/>
    </xf>
    <xf numFmtId="0" fontId="13" fillId="9" borderId="9" xfId="1" applyNumberFormat="1" applyFont="1" applyFill="1" applyBorder="1" applyAlignment="1">
      <alignment vertical="center" wrapText="1"/>
    </xf>
    <xf numFmtId="0" fontId="13" fillId="9" borderId="9" xfId="1" applyNumberFormat="1" applyFont="1" applyFill="1" applyBorder="1" applyAlignment="1">
      <alignment horizontal="center" vertical="center" wrapText="1"/>
    </xf>
    <xf numFmtId="3" fontId="11" fillId="9" borderId="9" xfId="1" applyNumberFormat="1" applyFont="1" applyFill="1" applyBorder="1" applyAlignment="1">
      <alignment wrapText="1"/>
    </xf>
    <xf numFmtId="0" fontId="13" fillId="8" borderId="13" xfId="1" applyNumberFormat="1" applyFont="1" applyFill="1" applyBorder="1" applyAlignment="1">
      <alignment vertical="center" wrapText="1"/>
    </xf>
    <xf numFmtId="0" fontId="13" fillId="8" borderId="14" xfId="1" applyNumberFormat="1" applyFont="1" applyFill="1" applyBorder="1" applyAlignment="1">
      <alignment horizontal="center" vertical="center" wrapText="1"/>
    </xf>
    <xf numFmtId="3" fontId="8" fillId="9" borderId="22" xfId="1" applyNumberFormat="1" applyFont="1" applyFill="1" applyBorder="1" applyAlignment="1">
      <alignment wrapText="1"/>
    </xf>
    <xf numFmtId="0" fontId="2" fillId="0" borderId="2" xfId="0" applyFont="1" applyBorder="1"/>
    <xf numFmtId="0" fontId="23" fillId="0" borderId="3" xfId="0" applyFont="1" applyBorder="1" applyAlignment="1">
      <alignment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4" sqref="D14"/>
    </sheetView>
  </sheetViews>
  <sheetFormatPr defaultRowHeight="15" x14ac:dyDescent="0.25"/>
  <cols>
    <col min="1" max="1" width="25.42578125" customWidth="1"/>
    <col min="2" max="2" width="12.7109375" customWidth="1"/>
    <col min="3" max="3" width="13.28515625" customWidth="1"/>
    <col min="4" max="4" width="13.42578125" customWidth="1"/>
  </cols>
  <sheetData>
    <row r="1" spans="1:4" x14ac:dyDescent="0.25">
      <c r="A1" t="s">
        <v>151</v>
      </c>
    </row>
    <row r="2" spans="1:4" x14ac:dyDescent="0.25">
      <c r="A2" t="s">
        <v>152</v>
      </c>
    </row>
    <row r="3" spans="1:4" x14ac:dyDescent="0.25">
      <c r="A3" t="s">
        <v>153</v>
      </c>
    </row>
    <row r="5" spans="1:4" x14ac:dyDescent="0.25">
      <c r="A5" s="2" t="s">
        <v>164</v>
      </c>
      <c r="B5" s="3"/>
      <c r="C5" s="3"/>
      <c r="D5" s="4"/>
    </row>
    <row r="6" spans="1:4" x14ac:dyDescent="0.25">
      <c r="A6" s="5" t="s">
        <v>0</v>
      </c>
      <c r="B6" s="6"/>
      <c r="C6" s="6"/>
      <c r="D6" s="7"/>
    </row>
    <row r="7" spans="1:4" ht="51.75" customHeight="1" x14ac:dyDescent="0.25">
      <c r="A7" s="11" t="s">
        <v>1</v>
      </c>
      <c r="B7" s="11" t="s">
        <v>155</v>
      </c>
      <c r="C7" s="11" t="s">
        <v>165</v>
      </c>
      <c r="D7" s="11" t="s">
        <v>166</v>
      </c>
    </row>
    <row r="8" spans="1:4" x14ac:dyDescent="0.25">
      <c r="A8" s="1" t="s">
        <v>2</v>
      </c>
      <c r="B8" s="93">
        <v>6926356</v>
      </c>
      <c r="C8" s="93">
        <v>8723434</v>
      </c>
      <c r="D8" s="93">
        <v>8206200</v>
      </c>
    </row>
    <row r="9" spans="1:4" ht="22.5" customHeight="1" x14ac:dyDescent="0.25">
      <c r="A9" s="1" t="s">
        <v>3</v>
      </c>
      <c r="B9" s="93">
        <v>6925257</v>
      </c>
      <c r="C9" s="93">
        <v>8722335</v>
      </c>
      <c r="D9" s="93">
        <v>8205260</v>
      </c>
    </row>
    <row r="10" spans="1:4" ht="30" x14ac:dyDescent="0.25">
      <c r="A10" s="10" t="s">
        <v>4</v>
      </c>
      <c r="B10" s="93">
        <v>1099</v>
      </c>
      <c r="C10" s="93">
        <v>1099</v>
      </c>
      <c r="D10" s="93">
        <v>940</v>
      </c>
    </row>
    <row r="11" spans="1:4" x14ac:dyDescent="0.25">
      <c r="A11" s="1" t="s">
        <v>5</v>
      </c>
      <c r="B11" s="93">
        <v>7002136</v>
      </c>
      <c r="C11" s="93">
        <v>8723434</v>
      </c>
      <c r="D11" s="93">
        <v>8235000</v>
      </c>
    </row>
    <row r="12" spans="1:4" x14ac:dyDescent="0.25">
      <c r="A12" s="1" t="s">
        <v>6</v>
      </c>
      <c r="B12" s="93">
        <v>6917404</v>
      </c>
      <c r="C12" s="93">
        <v>8577462</v>
      </c>
      <c r="D12" s="93">
        <v>8142474</v>
      </c>
    </row>
    <row r="13" spans="1:4" ht="49.5" customHeight="1" x14ac:dyDescent="0.25">
      <c r="A13" s="10" t="s">
        <v>7</v>
      </c>
      <c r="B13" s="93">
        <v>84732</v>
      </c>
      <c r="C13" s="93">
        <v>145972</v>
      </c>
      <c r="D13" s="93">
        <v>92526</v>
      </c>
    </row>
    <row r="14" spans="1:4" x14ac:dyDescent="0.25">
      <c r="A14" s="1" t="s">
        <v>8</v>
      </c>
      <c r="B14" s="93">
        <f>B8-B11</f>
        <v>-75780</v>
      </c>
      <c r="C14" s="93">
        <f>C8-C11</f>
        <v>0</v>
      </c>
      <c r="D14" s="93">
        <f>D8-D11</f>
        <v>-28800</v>
      </c>
    </row>
    <row r="15" spans="1:4" ht="41.25" customHeight="1" x14ac:dyDescent="0.25">
      <c r="A15" s="12" t="s">
        <v>9</v>
      </c>
      <c r="B15" s="94"/>
      <c r="C15" s="94"/>
      <c r="D15" s="94"/>
    </row>
    <row r="16" spans="1:4" ht="44.25" customHeight="1" x14ac:dyDescent="0.25">
      <c r="A16" s="10" t="s">
        <v>10</v>
      </c>
      <c r="B16" s="93">
        <v>123154</v>
      </c>
      <c r="C16" s="93">
        <v>47374</v>
      </c>
      <c r="D16" s="93">
        <v>47374</v>
      </c>
    </row>
    <row r="17" spans="1:4" ht="47.25" customHeight="1" x14ac:dyDescent="0.25">
      <c r="A17" s="10" t="s">
        <v>11</v>
      </c>
      <c r="B17" s="93">
        <v>123154</v>
      </c>
      <c r="C17" s="93">
        <v>47374</v>
      </c>
      <c r="D17" s="93">
        <v>47374</v>
      </c>
    </row>
    <row r="18" spans="1:4" ht="39.75" customHeight="1" x14ac:dyDescent="0.25">
      <c r="A18" s="10" t="s">
        <v>144</v>
      </c>
      <c r="B18" s="95">
        <f>SUM(B14+B16)</f>
        <v>47374</v>
      </c>
      <c r="C18" s="95">
        <v>0</v>
      </c>
      <c r="D18" s="95">
        <f>SUM(D14+D16)</f>
        <v>18574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Normal="100" workbookViewId="0">
      <selection activeCell="J20" sqref="J20"/>
    </sheetView>
  </sheetViews>
  <sheetFormatPr defaultRowHeight="15" x14ac:dyDescent="0.25"/>
  <cols>
    <col min="1" max="1" width="6" customWidth="1"/>
    <col min="2" max="2" width="33" customWidth="1"/>
    <col min="3" max="3" width="9" customWidth="1"/>
    <col min="4" max="4" width="9.85546875" customWidth="1"/>
    <col min="5" max="5" width="9.28515625" customWidth="1"/>
    <col min="7" max="7" width="6" customWidth="1"/>
    <col min="8" max="8" width="6.7109375" customWidth="1"/>
  </cols>
  <sheetData>
    <row r="1" spans="1:8" x14ac:dyDescent="0.25">
      <c r="A1" t="s">
        <v>151</v>
      </c>
    </row>
    <row r="2" spans="1:8" x14ac:dyDescent="0.25">
      <c r="A2" t="s">
        <v>152</v>
      </c>
    </row>
    <row r="3" spans="1:8" x14ac:dyDescent="0.25">
      <c r="A3" t="s">
        <v>153</v>
      </c>
    </row>
    <row r="5" spans="1:8" ht="20.25" customHeight="1" x14ac:dyDescent="0.25">
      <c r="A5" s="2" t="s">
        <v>167</v>
      </c>
      <c r="B5" s="3"/>
      <c r="C5" s="3"/>
      <c r="D5" s="3"/>
      <c r="E5" s="3"/>
      <c r="F5" s="3"/>
      <c r="G5" s="3"/>
      <c r="H5" s="4"/>
    </row>
    <row r="6" spans="1:8" x14ac:dyDescent="0.25">
      <c r="A6" s="17" t="s">
        <v>12</v>
      </c>
      <c r="B6" s="18"/>
      <c r="C6" s="8"/>
      <c r="D6" s="8"/>
      <c r="E6" s="8"/>
      <c r="F6" s="8"/>
      <c r="G6" s="8"/>
      <c r="H6" s="9"/>
    </row>
    <row r="7" spans="1:8" ht="58.5" customHeight="1" x14ac:dyDescent="0.25">
      <c r="A7" s="10" t="s">
        <v>13</v>
      </c>
      <c r="B7" s="10" t="s">
        <v>14</v>
      </c>
      <c r="C7" s="10" t="s">
        <v>154</v>
      </c>
      <c r="D7" s="10" t="s">
        <v>168</v>
      </c>
      <c r="E7" s="10" t="s">
        <v>169</v>
      </c>
      <c r="F7" s="10" t="s">
        <v>170</v>
      </c>
      <c r="G7" s="87" t="s">
        <v>15</v>
      </c>
      <c r="H7" s="87" t="s">
        <v>15</v>
      </c>
    </row>
    <row r="8" spans="1:8" ht="24" customHeight="1" x14ac:dyDescent="0.25">
      <c r="A8" s="14"/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</row>
    <row r="9" spans="1:8" ht="22.5" customHeight="1" x14ac:dyDescent="0.25">
      <c r="A9" s="10">
        <v>721</v>
      </c>
      <c r="B9" s="13" t="s">
        <v>16</v>
      </c>
      <c r="C9" s="95">
        <v>1099</v>
      </c>
      <c r="D9" s="95">
        <v>2000</v>
      </c>
      <c r="E9" s="95">
        <v>2000</v>
      </c>
      <c r="F9" s="95">
        <v>940</v>
      </c>
      <c r="G9" s="96">
        <f>F9/C9*100</f>
        <v>85.532302092811648</v>
      </c>
      <c r="H9" s="96">
        <f>F9/E9*100</f>
        <v>47</v>
      </c>
    </row>
    <row r="10" spans="1:8" ht="23.25" x14ac:dyDescent="0.25">
      <c r="A10" s="1">
        <v>671</v>
      </c>
      <c r="B10" s="13" t="s">
        <v>17</v>
      </c>
      <c r="C10" s="93">
        <v>1062030</v>
      </c>
      <c r="D10" s="93">
        <v>1309228</v>
      </c>
      <c r="E10" s="93">
        <v>1861797</v>
      </c>
      <c r="F10" s="93">
        <v>1590513</v>
      </c>
      <c r="G10" s="96">
        <f t="shared" ref="G10:G20" si="0">F10/C10*100</f>
        <v>149.76158865568769</v>
      </c>
      <c r="H10" s="96">
        <f t="shared" ref="H10:H20" si="1">F10/E10*100</f>
        <v>85.428916256713279</v>
      </c>
    </row>
    <row r="11" spans="1:8" x14ac:dyDescent="0.25">
      <c r="A11" s="1">
        <v>663</v>
      </c>
      <c r="B11" s="13" t="s">
        <v>18</v>
      </c>
      <c r="C11" s="93">
        <v>3825</v>
      </c>
      <c r="D11" s="93">
        <v>39500</v>
      </c>
      <c r="E11" s="93">
        <v>39500</v>
      </c>
      <c r="F11" s="93">
        <v>55617</v>
      </c>
      <c r="G11" s="96">
        <f t="shared" si="0"/>
        <v>1454.0392156862745</v>
      </c>
      <c r="H11" s="96">
        <f t="shared" si="1"/>
        <v>140.80253164556962</v>
      </c>
    </row>
    <row r="12" spans="1:8" ht="23.25" x14ac:dyDescent="0.25">
      <c r="A12" s="1">
        <v>661</v>
      </c>
      <c r="B12" s="13" t="s">
        <v>19</v>
      </c>
      <c r="C12" s="93">
        <v>3264</v>
      </c>
      <c r="D12" s="93">
        <v>31620</v>
      </c>
      <c r="E12" s="93">
        <v>31620</v>
      </c>
      <c r="F12" s="93">
        <v>28898</v>
      </c>
      <c r="G12" s="96">
        <f t="shared" si="0"/>
        <v>885.35539215686276</v>
      </c>
      <c r="H12" s="96">
        <f t="shared" si="1"/>
        <v>91.391524351676154</v>
      </c>
    </row>
    <row r="13" spans="1:8" x14ac:dyDescent="0.25">
      <c r="A13" s="1">
        <v>652</v>
      </c>
      <c r="B13" s="13" t="s">
        <v>20</v>
      </c>
      <c r="C13" s="93">
        <v>445599</v>
      </c>
      <c r="D13" s="93">
        <v>620600</v>
      </c>
      <c r="E13" s="93">
        <v>647800</v>
      </c>
      <c r="F13" s="93">
        <v>561684</v>
      </c>
      <c r="G13" s="96">
        <f t="shared" si="0"/>
        <v>126.05144984616213</v>
      </c>
      <c r="H13" s="96">
        <f t="shared" si="1"/>
        <v>86.706390861376974</v>
      </c>
    </row>
    <row r="14" spans="1:8" x14ac:dyDescent="0.25">
      <c r="A14" s="1">
        <v>642</v>
      </c>
      <c r="B14" s="13" t="s">
        <v>21</v>
      </c>
      <c r="C14" s="93">
        <v>1531</v>
      </c>
      <c r="D14" s="93">
        <v>1550</v>
      </c>
      <c r="E14" s="93">
        <v>1550</v>
      </c>
      <c r="F14" s="93">
        <v>1531</v>
      </c>
      <c r="G14" s="96">
        <f t="shared" si="0"/>
        <v>100</v>
      </c>
      <c r="H14" s="96">
        <f t="shared" si="1"/>
        <v>98.774193548387103</v>
      </c>
    </row>
    <row r="15" spans="1:8" x14ac:dyDescent="0.25">
      <c r="A15" s="1">
        <v>641</v>
      </c>
      <c r="B15" s="13" t="s">
        <v>156</v>
      </c>
      <c r="C15" s="93"/>
      <c r="D15" s="93">
        <v>50</v>
      </c>
      <c r="E15" s="93">
        <v>50</v>
      </c>
      <c r="F15" s="93">
        <v>1</v>
      </c>
      <c r="G15" s="96"/>
      <c r="H15" s="96">
        <f t="shared" si="1"/>
        <v>2</v>
      </c>
    </row>
    <row r="16" spans="1:8" x14ac:dyDescent="0.25">
      <c r="A16" s="1">
        <v>639</v>
      </c>
      <c r="B16" s="13" t="s">
        <v>145</v>
      </c>
      <c r="C16" s="93">
        <v>0</v>
      </c>
      <c r="D16" s="93">
        <v>4000</v>
      </c>
      <c r="E16" s="93">
        <v>200</v>
      </c>
      <c r="F16" s="93">
        <v>200</v>
      </c>
      <c r="G16" s="96" t="e">
        <f t="shared" si="0"/>
        <v>#DIV/0!</v>
      </c>
      <c r="H16" s="96">
        <f t="shared" si="1"/>
        <v>100</v>
      </c>
    </row>
    <row r="17" spans="1:8" ht="23.25" x14ac:dyDescent="0.25">
      <c r="A17" s="1">
        <v>636</v>
      </c>
      <c r="B17" s="13" t="s">
        <v>22</v>
      </c>
      <c r="C17" s="93">
        <v>5409007</v>
      </c>
      <c r="D17" s="93">
        <v>5972343</v>
      </c>
      <c r="E17" s="93">
        <v>6075943</v>
      </c>
      <c r="F17" s="93">
        <v>5966816</v>
      </c>
      <c r="G17" s="96">
        <f t="shared" si="0"/>
        <v>110.31259526933501</v>
      </c>
      <c r="H17" s="96">
        <f t="shared" si="1"/>
        <v>98.203949576222158</v>
      </c>
    </row>
    <row r="18" spans="1:8" x14ac:dyDescent="0.25">
      <c r="A18" s="1">
        <v>634</v>
      </c>
      <c r="B18" s="13" t="s">
        <v>23</v>
      </c>
      <c r="C18" s="93">
        <v>0</v>
      </c>
      <c r="D18" s="93">
        <v>15600</v>
      </c>
      <c r="E18" s="93">
        <v>15600</v>
      </c>
      <c r="F18" s="93">
        <v>0</v>
      </c>
      <c r="G18" s="96" t="e">
        <f t="shared" si="0"/>
        <v>#DIV/0!</v>
      </c>
      <c r="H18" s="96">
        <f t="shared" si="1"/>
        <v>0</v>
      </c>
    </row>
    <row r="19" spans="1:8" x14ac:dyDescent="0.25">
      <c r="A19" s="1">
        <v>922</v>
      </c>
      <c r="B19" s="13" t="s">
        <v>137</v>
      </c>
      <c r="C19" s="93">
        <v>0</v>
      </c>
      <c r="D19" s="93">
        <v>23000</v>
      </c>
      <c r="E19" s="93">
        <v>47374</v>
      </c>
      <c r="F19" s="93">
        <v>18574</v>
      </c>
      <c r="G19" s="96" t="e">
        <f t="shared" si="0"/>
        <v>#DIV/0!</v>
      </c>
      <c r="H19" s="96">
        <f t="shared" si="1"/>
        <v>39.207160045594627</v>
      </c>
    </row>
    <row r="20" spans="1:8" x14ac:dyDescent="0.25">
      <c r="A20" s="1"/>
      <c r="B20" s="13" t="s">
        <v>24</v>
      </c>
      <c r="C20" s="93">
        <f t="shared" ref="C20:D20" si="2">SUM(C9:C19)</f>
        <v>6926355</v>
      </c>
      <c r="D20" s="93">
        <f t="shared" si="2"/>
        <v>8019491</v>
      </c>
      <c r="E20" s="93">
        <f>SUM(E9:E19)</f>
        <v>8723434</v>
      </c>
      <c r="F20" s="93">
        <f>SUM(F9:F19)</f>
        <v>8224774</v>
      </c>
      <c r="G20" s="96">
        <f t="shared" si="0"/>
        <v>118.7460648494049</v>
      </c>
      <c r="H20" s="96">
        <f t="shared" si="1"/>
        <v>94.28367314981692</v>
      </c>
    </row>
    <row r="21" spans="1:8" ht="32.25" customHeight="1" x14ac:dyDescent="0.25">
      <c r="A21" s="248" t="s">
        <v>25</v>
      </c>
      <c r="B21" s="249"/>
      <c r="C21" s="3"/>
      <c r="D21" s="3"/>
      <c r="E21" s="3"/>
      <c r="F21" s="3"/>
      <c r="G21" s="3"/>
      <c r="H21" s="4"/>
    </row>
    <row r="22" spans="1:8" ht="63.75" customHeight="1" x14ac:dyDescent="0.25">
      <c r="A22" s="10" t="s">
        <v>26</v>
      </c>
      <c r="B22" s="10" t="s">
        <v>14</v>
      </c>
      <c r="C22" s="10" t="s">
        <v>154</v>
      </c>
      <c r="D22" s="10" t="s">
        <v>168</v>
      </c>
      <c r="E22" s="10" t="s">
        <v>169</v>
      </c>
      <c r="F22" s="10" t="s">
        <v>170</v>
      </c>
      <c r="G22" s="87" t="s">
        <v>15</v>
      </c>
      <c r="H22" s="87" t="s">
        <v>15</v>
      </c>
    </row>
    <row r="23" spans="1:8" ht="30.75" customHeight="1" x14ac:dyDescent="0.25">
      <c r="A23" s="2"/>
      <c r="B23" s="15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</row>
    <row r="24" spans="1:8" x14ac:dyDescent="0.25">
      <c r="A24" s="1">
        <v>311</v>
      </c>
      <c r="B24" s="13" t="s">
        <v>27</v>
      </c>
      <c r="C24" s="93">
        <v>4661129</v>
      </c>
      <c r="D24" s="93">
        <v>5226000</v>
      </c>
      <c r="E24" s="93">
        <v>5269007</v>
      </c>
      <c r="F24" s="93">
        <v>5203833</v>
      </c>
      <c r="G24" s="96">
        <f t="shared" ref="G24:G35" si="3">F24/C24*100</f>
        <v>111.64318773413051</v>
      </c>
      <c r="H24" s="96">
        <f t="shared" ref="H24:H35" si="4">F24/E24*100</f>
        <v>98.763068638929497</v>
      </c>
    </row>
    <row r="25" spans="1:8" x14ac:dyDescent="0.25">
      <c r="A25" s="1">
        <v>312</v>
      </c>
      <c r="B25" s="13" t="s">
        <v>28</v>
      </c>
      <c r="C25" s="93">
        <v>232037</v>
      </c>
      <c r="D25" s="93">
        <v>260093</v>
      </c>
      <c r="E25" s="93">
        <v>260201</v>
      </c>
      <c r="F25" s="93">
        <v>275538</v>
      </c>
      <c r="G25" s="96">
        <f t="shared" si="3"/>
        <v>118.74744114085254</v>
      </c>
      <c r="H25" s="96">
        <f t="shared" si="4"/>
        <v>105.8942894147217</v>
      </c>
    </row>
    <row r="26" spans="1:8" x14ac:dyDescent="0.25">
      <c r="A26" s="1">
        <v>313</v>
      </c>
      <c r="B26" s="13" t="s">
        <v>29</v>
      </c>
      <c r="C26" s="93">
        <v>730478</v>
      </c>
      <c r="D26" s="93">
        <v>865395</v>
      </c>
      <c r="E26" s="93">
        <v>867021</v>
      </c>
      <c r="F26" s="93">
        <v>829326</v>
      </c>
      <c r="G26" s="96">
        <f t="shared" si="3"/>
        <v>113.53196126372048</v>
      </c>
      <c r="H26" s="96">
        <f t="shared" si="4"/>
        <v>95.652354441241911</v>
      </c>
    </row>
    <row r="27" spans="1:8" x14ac:dyDescent="0.25">
      <c r="A27" s="1">
        <v>321</v>
      </c>
      <c r="B27" s="13" t="s">
        <v>30</v>
      </c>
      <c r="C27" s="93">
        <v>98068</v>
      </c>
      <c r="D27" s="93">
        <v>159700</v>
      </c>
      <c r="E27" s="93">
        <v>167856</v>
      </c>
      <c r="F27" s="93">
        <v>142165</v>
      </c>
      <c r="G27" s="96">
        <f t="shared" si="3"/>
        <v>144.96573805930581</v>
      </c>
      <c r="H27" s="96">
        <f t="shared" si="4"/>
        <v>84.694619197407306</v>
      </c>
    </row>
    <row r="28" spans="1:8" x14ac:dyDescent="0.25">
      <c r="A28" s="1">
        <v>322</v>
      </c>
      <c r="B28" s="13" t="s">
        <v>31</v>
      </c>
      <c r="C28" s="93">
        <v>520340</v>
      </c>
      <c r="D28" s="93">
        <v>554809</v>
      </c>
      <c r="E28" s="93">
        <v>1107500</v>
      </c>
      <c r="F28" s="93">
        <v>797768</v>
      </c>
      <c r="G28" s="96">
        <f t="shared" si="3"/>
        <v>153.31667755698197</v>
      </c>
      <c r="H28" s="96">
        <f t="shared" si="4"/>
        <v>72.033227990970644</v>
      </c>
    </row>
    <row r="29" spans="1:8" x14ac:dyDescent="0.25">
      <c r="A29" s="1">
        <v>323</v>
      </c>
      <c r="B29" s="13" t="s">
        <v>32</v>
      </c>
      <c r="C29" s="93">
        <v>540419</v>
      </c>
      <c r="D29" s="93">
        <v>621730</v>
      </c>
      <c r="E29" s="93">
        <v>650395</v>
      </c>
      <c r="F29" s="93">
        <v>667700</v>
      </c>
      <c r="G29" s="96">
        <f t="shared" si="3"/>
        <v>123.55228073032221</v>
      </c>
      <c r="H29" s="96">
        <f t="shared" si="4"/>
        <v>102.66069081096872</v>
      </c>
    </row>
    <row r="30" spans="1:8" x14ac:dyDescent="0.25">
      <c r="A30" s="1">
        <v>324</v>
      </c>
      <c r="B30" s="13" t="s">
        <v>163</v>
      </c>
      <c r="C30" s="93">
        <v>0</v>
      </c>
      <c r="D30" s="93">
        <v>16186</v>
      </c>
      <c r="E30" s="93">
        <v>16186</v>
      </c>
      <c r="F30" s="93">
        <v>586</v>
      </c>
      <c r="G30" s="96" t="e">
        <f t="shared" si="3"/>
        <v>#DIV/0!</v>
      </c>
      <c r="H30" s="96">
        <f t="shared" si="4"/>
        <v>3.6204127023353516</v>
      </c>
    </row>
    <row r="31" spans="1:8" x14ac:dyDescent="0.25">
      <c r="A31" s="1">
        <v>329</v>
      </c>
      <c r="B31" s="13" t="s">
        <v>33</v>
      </c>
      <c r="C31" s="93">
        <v>18840</v>
      </c>
      <c r="D31" s="93">
        <v>47578</v>
      </c>
      <c r="E31" s="93">
        <v>79487</v>
      </c>
      <c r="F31" s="93">
        <v>73683</v>
      </c>
      <c r="G31" s="96">
        <f t="shared" si="3"/>
        <v>391.09872611464971</v>
      </c>
      <c r="H31" s="96">
        <f t="shared" si="4"/>
        <v>92.698177060399814</v>
      </c>
    </row>
    <row r="32" spans="1:8" x14ac:dyDescent="0.25">
      <c r="A32" s="1">
        <v>343</v>
      </c>
      <c r="B32" s="13" t="s">
        <v>34</v>
      </c>
      <c r="C32" s="93">
        <v>6744</v>
      </c>
      <c r="D32" s="93">
        <v>18600</v>
      </c>
      <c r="E32" s="93">
        <v>39809</v>
      </c>
      <c r="F32" s="93">
        <v>34880</v>
      </c>
      <c r="G32" s="96">
        <f t="shared" si="3"/>
        <v>517.2004744958482</v>
      </c>
      <c r="H32" s="96">
        <f t="shared" si="4"/>
        <v>87.618377753774269</v>
      </c>
    </row>
    <row r="33" spans="1:8" x14ac:dyDescent="0.25">
      <c r="A33" s="1">
        <v>372</v>
      </c>
      <c r="B33" s="13" t="s">
        <v>103</v>
      </c>
      <c r="C33" s="93">
        <v>109349</v>
      </c>
      <c r="D33" s="93">
        <v>100000</v>
      </c>
      <c r="E33" s="93">
        <v>120000</v>
      </c>
      <c r="F33" s="93">
        <v>116996</v>
      </c>
      <c r="G33" s="96">
        <f t="shared" si="3"/>
        <v>106.99320524193179</v>
      </c>
      <c r="H33" s="96">
        <f t="shared" si="4"/>
        <v>97.49666666666667</v>
      </c>
    </row>
    <row r="34" spans="1:8" x14ac:dyDescent="0.25">
      <c r="A34" s="1">
        <v>422</v>
      </c>
      <c r="B34" s="13" t="s">
        <v>35</v>
      </c>
      <c r="C34" s="93">
        <v>52725</v>
      </c>
      <c r="D34" s="93">
        <v>78400</v>
      </c>
      <c r="E34" s="93">
        <v>94972</v>
      </c>
      <c r="F34" s="93">
        <v>78766</v>
      </c>
      <c r="G34" s="96">
        <f t="shared" si="3"/>
        <v>149.39023233760076</v>
      </c>
      <c r="H34" s="96">
        <f t="shared" si="4"/>
        <v>82.936023248957596</v>
      </c>
    </row>
    <row r="35" spans="1:8" x14ac:dyDescent="0.25">
      <c r="A35" s="1">
        <v>424</v>
      </c>
      <c r="B35" s="13" t="s">
        <v>146</v>
      </c>
      <c r="C35" s="93">
        <v>32007</v>
      </c>
      <c r="D35" s="93">
        <v>71000</v>
      </c>
      <c r="E35" s="93">
        <v>51000</v>
      </c>
      <c r="F35" s="93">
        <v>13759</v>
      </c>
      <c r="G35" s="96">
        <f t="shared" si="3"/>
        <v>42.987471490611426</v>
      </c>
      <c r="H35" s="96">
        <f t="shared" si="4"/>
        <v>26.978431372549021</v>
      </c>
    </row>
    <row r="36" spans="1:8" x14ac:dyDescent="0.25">
      <c r="A36" s="1"/>
      <c r="B36" s="13"/>
      <c r="C36" s="93"/>
      <c r="D36" s="93"/>
      <c r="E36" s="93"/>
      <c r="F36" s="93"/>
      <c r="G36" s="97"/>
      <c r="H36" s="97"/>
    </row>
    <row r="37" spans="1:8" x14ac:dyDescent="0.25">
      <c r="A37" s="1"/>
      <c r="B37" s="13"/>
      <c r="C37" s="93"/>
      <c r="D37" s="93"/>
      <c r="E37" s="93"/>
      <c r="F37" s="93"/>
      <c r="G37" s="97"/>
      <c r="H37" s="97"/>
    </row>
    <row r="38" spans="1:8" x14ac:dyDescent="0.25">
      <c r="A38" s="1"/>
      <c r="B38" s="13" t="s">
        <v>147</v>
      </c>
      <c r="C38" s="93">
        <f>SUM(C24:C35)</f>
        <v>7002136</v>
      </c>
      <c r="D38" s="93">
        <f t="shared" ref="D38:F38" si="5">SUM(D24:D35)</f>
        <v>8019491</v>
      </c>
      <c r="E38" s="93">
        <f t="shared" si="5"/>
        <v>8723434</v>
      </c>
      <c r="F38" s="93">
        <f t="shared" si="5"/>
        <v>8235000</v>
      </c>
      <c r="G38" s="96">
        <f>F38/C38*100</f>
        <v>117.60697021594552</v>
      </c>
      <c r="H38" s="96">
        <f>F38/E38*100</f>
        <v>94.400897628158816</v>
      </c>
    </row>
    <row r="39" spans="1:8" x14ac:dyDescent="0.25">
      <c r="G39" s="92"/>
      <c r="H39" s="9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topLeftCell="A284" zoomScale="124" zoomScaleNormal="124" workbookViewId="0">
      <selection activeCell="H235" sqref="H235"/>
    </sheetView>
  </sheetViews>
  <sheetFormatPr defaultRowHeight="12.75" x14ac:dyDescent="0.2"/>
  <cols>
    <col min="1" max="1" width="12.85546875" style="19" customWidth="1"/>
    <col min="2" max="2" width="33.5703125" style="20" customWidth="1"/>
    <col min="3" max="3" width="13" style="19" customWidth="1"/>
    <col min="4" max="4" width="15.85546875" style="19" customWidth="1"/>
    <col min="5" max="5" width="6.5703125" style="19" customWidth="1"/>
    <col min="6" max="16384" width="9.140625" style="19"/>
  </cols>
  <sheetData>
    <row r="1" spans="1:5" ht="15" x14ac:dyDescent="0.25">
      <c r="A1" t="s">
        <v>151</v>
      </c>
      <c r="B1"/>
    </row>
    <row r="2" spans="1:5" ht="15" x14ac:dyDescent="0.25">
      <c r="A2" t="s">
        <v>152</v>
      </c>
      <c r="B2"/>
    </row>
    <row r="3" spans="1:5" ht="15" x14ac:dyDescent="0.25">
      <c r="A3" t="s">
        <v>153</v>
      </c>
      <c r="B3"/>
    </row>
    <row r="5" spans="1:5" x14ac:dyDescent="0.2">
      <c r="A5" s="68" t="s">
        <v>171</v>
      </c>
      <c r="B5" s="69"/>
      <c r="C5" s="67"/>
    </row>
    <row r="6" spans="1:5" ht="14.25" customHeight="1" x14ac:dyDescent="0.2">
      <c r="A6" s="66" t="s">
        <v>141</v>
      </c>
      <c r="B6" s="65"/>
      <c r="C6" s="64"/>
      <c r="D6" s="63"/>
      <c r="E6" s="63"/>
    </row>
    <row r="7" spans="1:5" ht="14.25" customHeight="1" x14ac:dyDescent="0.2">
      <c r="A7" s="66"/>
      <c r="B7" s="65" t="s">
        <v>12</v>
      </c>
      <c r="C7" s="64"/>
      <c r="D7" s="63"/>
      <c r="E7" s="63"/>
    </row>
    <row r="8" spans="1:5" ht="55.5" customHeight="1" thickBot="1" x14ac:dyDescent="0.25">
      <c r="A8" s="80" t="s">
        <v>142</v>
      </c>
      <c r="B8" s="81" t="s">
        <v>14</v>
      </c>
      <c r="C8" s="82" t="s">
        <v>169</v>
      </c>
      <c r="D8" s="83" t="s">
        <v>170</v>
      </c>
      <c r="E8" s="84" t="s">
        <v>15</v>
      </c>
    </row>
    <row r="9" spans="1:5" ht="30.75" customHeight="1" thickTop="1" thickBot="1" x14ac:dyDescent="0.3">
      <c r="A9" s="76"/>
      <c r="B9" s="77" t="s">
        <v>12</v>
      </c>
      <c r="C9" s="118">
        <f>SUM(C10,C18)</f>
        <v>8723434</v>
      </c>
      <c r="D9" s="118">
        <f>SUM(D10,D18)</f>
        <v>8253574.2299999986</v>
      </c>
      <c r="E9" s="119">
        <f>D9/C9*100</f>
        <v>94.613821002142032</v>
      </c>
    </row>
    <row r="10" spans="1:5" ht="14.25" customHeight="1" thickTop="1" x14ac:dyDescent="0.2">
      <c r="A10" s="85" t="s">
        <v>125</v>
      </c>
      <c r="B10" s="86" t="s">
        <v>124</v>
      </c>
      <c r="C10" s="120">
        <f>SUM(C11+C14)</f>
        <v>1861797</v>
      </c>
      <c r="D10" s="120">
        <f>SUM(D11+D14)</f>
        <v>1590513.1</v>
      </c>
      <c r="E10" s="121">
        <f>D10/C10*100</f>
        <v>85.428921627868135</v>
      </c>
    </row>
    <row r="11" spans="1:5" ht="28.5" customHeight="1" x14ac:dyDescent="0.2">
      <c r="A11" s="55" t="s">
        <v>123</v>
      </c>
      <c r="B11" s="54" t="s">
        <v>122</v>
      </c>
      <c r="C11" s="122">
        <f>SUM(C12:C13)</f>
        <v>972257</v>
      </c>
      <c r="D11" s="122">
        <f>SUM(D12:D13)</f>
        <v>640331.72</v>
      </c>
      <c r="E11" s="123">
        <f t="shared" ref="E11:E15" si="0">D11/C11*100</f>
        <v>65.860335281720779</v>
      </c>
    </row>
    <row r="12" spans="1:5" ht="21.75" customHeight="1" x14ac:dyDescent="0.2">
      <c r="A12" s="33">
        <v>671</v>
      </c>
      <c r="B12" s="49" t="s">
        <v>188</v>
      </c>
      <c r="C12" s="124">
        <v>972257</v>
      </c>
      <c r="D12" s="99">
        <v>640331.72</v>
      </c>
      <c r="E12" s="123">
        <f t="shared" si="0"/>
        <v>65.860335281720779</v>
      </c>
    </row>
    <row r="13" spans="1:5" ht="22.5" customHeight="1" x14ac:dyDescent="0.2">
      <c r="A13" s="33"/>
      <c r="B13" s="49"/>
      <c r="C13" s="124"/>
      <c r="D13" s="100"/>
      <c r="E13" s="123"/>
    </row>
    <row r="14" spans="1:5" ht="25.5" customHeight="1" x14ac:dyDescent="0.2">
      <c r="A14" s="55" t="s">
        <v>107</v>
      </c>
      <c r="B14" s="54" t="s">
        <v>121</v>
      </c>
      <c r="C14" s="122">
        <f>SUM(C15:C15)</f>
        <v>889540</v>
      </c>
      <c r="D14" s="122">
        <f>SUM(D15:D15)</f>
        <v>950181.38</v>
      </c>
      <c r="E14" s="123">
        <f t="shared" si="0"/>
        <v>106.81716167907007</v>
      </c>
    </row>
    <row r="15" spans="1:5" ht="19.5" customHeight="1" x14ac:dyDescent="0.2">
      <c r="A15" s="33">
        <v>671</v>
      </c>
      <c r="B15" s="49" t="s">
        <v>188</v>
      </c>
      <c r="C15" s="124">
        <v>889540</v>
      </c>
      <c r="D15" s="99">
        <v>950181.38</v>
      </c>
      <c r="E15" s="123">
        <f t="shared" si="0"/>
        <v>106.81716167907007</v>
      </c>
    </row>
    <row r="16" spans="1:5" ht="14.25" customHeight="1" x14ac:dyDescent="0.2">
      <c r="A16" s="66"/>
      <c r="B16" s="65"/>
      <c r="C16" s="101"/>
      <c r="D16" s="102"/>
      <c r="E16" s="103"/>
    </row>
    <row r="17" spans="1:5" ht="38.25" x14ac:dyDescent="0.2">
      <c r="A17" s="70" t="s">
        <v>142</v>
      </c>
      <c r="B17" s="71" t="s">
        <v>14</v>
      </c>
      <c r="C17" s="125" t="s">
        <v>169</v>
      </c>
      <c r="D17" s="126" t="s">
        <v>170</v>
      </c>
      <c r="E17" s="127" t="s">
        <v>15</v>
      </c>
    </row>
    <row r="18" spans="1:5" x14ac:dyDescent="0.2">
      <c r="A18" s="62" t="s">
        <v>140</v>
      </c>
      <c r="B18" s="61" t="s">
        <v>139</v>
      </c>
      <c r="C18" s="128">
        <f>SUM(C19+C25,C32,C37,C42,C46,C50,C56,C60)</f>
        <v>6861637</v>
      </c>
      <c r="D18" s="128">
        <f>SUM(D19+D25,D32,D37,D42,D46,D50,D56,D60)</f>
        <v>6663061.129999999</v>
      </c>
      <c r="E18" s="123">
        <f t="shared" ref="E18:E29" si="1">D18/C18*100</f>
        <v>97.10599861228448</v>
      </c>
    </row>
    <row r="19" spans="1:5" x14ac:dyDescent="0.2">
      <c r="A19" s="58" t="s">
        <v>97</v>
      </c>
      <c r="B19" s="57" t="s">
        <v>138</v>
      </c>
      <c r="C19" s="129">
        <f>SUM(C20:C23)</f>
        <v>35454</v>
      </c>
      <c r="D19" s="129">
        <f>SUM(D20:D23)</f>
        <v>32663.119999999999</v>
      </c>
      <c r="E19" s="123">
        <f t="shared" si="1"/>
        <v>92.128166074349863</v>
      </c>
    </row>
    <row r="20" spans="1:5" x14ac:dyDescent="0.2">
      <c r="A20" s="42">
        <v>641</v>
      </c>
      <c r="B20" s="47" t="s">
        <v>156</v>
      </c>
      <c r="C20" s="130">
        <v>50</v>
      </c>
      <c r="D20" s="130">
        <v>0.16</v>
      </c>
      <c r="E20" s="123">
        <f t="shared" si="1"/>
        <v>0.32</v>
      </c>
    </row>
    <row r="21" spans="1:5" x14ac:dyDescent="0.2">
      <c r="A21" s="59">
        <v>642</v>
      </c>
      <c r="B21" s="49" t="s">
        <v>21</v>
      </c>
      <c r="C21" s="124">
        <v>1550</v>
      </c>
      <c r="D21" s="99">
        <v>1530.96</v>
      </c>
      <c r="E21" s="123">
        <f t="shared" si="1"/>
        <v>98.771612903225815</v>
      </c>
    </row>
    <row r="22" spans="1:5" ht="25.5" x14ac:dyDescent="0.2">
      <c r="A22" s="59">
        <v>661</v>
      </c>
      <c r="B22" s="49" t="s">
        <v>19</v>
      </c>
      <c r="C22" s="124">
        <v>31620</v>
      </c>
      <c r="D22" s="99">
        <v>28898</v>
      </c>
      <c r="E22" s="123">
        <f t="shared" si="1"/>
        <v>91.391524351676154</v>
      </c>
    </row>
    <row r="23" spans="1:5" x14ac:dyDescent="0.2">
      <c r="A23" s="90">
        <v>922</v>
      </c>
      <c r="B23" s="56" t="s">
        <v>137</v>
      </c>
      <c r="C23" s="131">
        <v>2234</v>
      </c>
      <c r="D23" s="104">
        <v>2234</v>
      </c>
      <c r="E23" s="123">
        <f t="shared" si="1"/>
        <v>100</v>
      </c>
    </row>
    <row r="24" spans="1:5" ht="50.25" customHeight="1" x14ac:dyDescent="0.2">
      <c r="A24" s="70" t="s">
        <v>142</v>
      </c>
      <c r="B24" s="71" t="s">
        <v>14</v>
      </c>
      <c r="C24" s="125" t="s">
        <v>169</v>
      </c>
      <c r="D24" s="126" t="s">
        <v>170</v>
      </c>
      <c r="E24" s="127" t="s">
        <v>15</v>
      </c>
    </row>
    <row r="25" spans="1:5" x14ac:dyDescent="0.2">
      <c r="A25" s="55" t="s">
        <v>94</v>
      </c>
      <c r="B25" s="60" t="s">
        <v>136</v>
      </c>
      <c r="C25" s="122">
        <f>SUM(C26:C30)</f>
        <v>680913</v>
      </c>
      <c r="D25" s="122">
        <f>SUM(D26:D30)</f>
        <v>596797.52</v>
      </c>
      <c r="E25" s="123">
        <f t="shared" si="1"/>
        <v>87.646662642657731</v>
      </c>
    </row>
    <row r="26" spans="1:5" x14ac:dyDescent="0.2">
      <c r="A26" s="59">
        <v>639</v>
      </c>
      <c r="B26" s="49" t="s">
        <v>135</v>
      </c>
      <c r="C26" s="124">
        <v>0</v>
      </c>
      <c r="D26" s="99">
        <v>0</v>
      </c>
      <c r="E26" s="123"/>
    </row>
    <row r="27" spans="1:5" ht="25.5" x14ac:dyDescent="0.2">
      <c r="A27" s="59">
        <v>652</v>
      </c>
      <c r="B27" s="49" t="s">
        <v>134</v>
      </c>
      <c r="C27" s="124">
        <v>645800</v>
      </c>
      <c r="D27" s="99">
        <v>561684.52</v>
      </c>
      <c r="E27" s="123">
        <f t="shared" si="1"/>
        <v>86.974995354598946</v>
      </c>
    </row>
    <row r="28" spans="1:5" x14ac:dyDescent="0.2">
      <c r="A28" s="59"/>
      <c r="B28" s="49"/>
      <c r="C28" s="124"/>
      <c r="D28" s="99"/>
      <c r="E28" s="123"/>
    </row>
    <row r="29" spans="1:5" x14ac:dyDescent="0.2">
      <c r="A29" s="31">
        <v>922</v>
      </c>
      <c r="B29" s="56" t="s">
        <v>189</v>
      </c>
      <c r="C29" s="131">
        <v>35113</v>
      </c>
      <c r="D29" s="104">
        <v>35113</v>
      </c>
      <c r="E29" s="123">
        <f t="shared" si="1"/>
        <v>100</v>
      </c>
    </row>
    <row r="30" spans="1:5" x14ac:dyDescent="0.2">
      <c r="A30" s="31"/>
      <c r="B30" s="56"/>
      <c r="C30" s="131"/>
      <c r="D30" s="104"/>
      <c r="E30" s="123"/>
    </row>
    <row r="31" spans="1:5" ht="42.75" customHeight="1" x14ac:dyDescent="0.2">
      <c r="A31" s="70" t="s">
        <v>142</v>
      </c>
      <c r="B31" s="71" t="s">
        <v>14</v>
      </c>
      <c r="C31" s="125" t="s">
        <v>169</v>
      </c>
      <c r="D31" s="126" t="s">
        <v>170</v>
      </c>
      <c r="E31" s="127" t="s">
        <v>15</v>
      </c>
    </row>
    <row r="32" spans="1:5" x14ac:dyDescent="0.2">
      <c r="A32" s="55" t="s">
        <v>82</v>
      </c>
      <c r="B32" s="54" t="s">
        <v>75</v>
      </c>
      <c r="C32" s="122">
        <f>SUM(C33:C35)</f>
        <v>6078347</v>
      </c>
      <c r="D32" s="122">
        <f>SUM(D33:D35)</f>
        <v>5969920.1399999997</v>
      </c>
      <c r="E32" s="123">
        <f t="shared" ref="E32:E35" si="2">D32/C32*100</f>
        <v>98.216178510374604</v>
      </c>
    </row>
    <row r="33" spans="1:5" x14ac:dyDescent="0.2">
      <c r="A33" s="33">
        <v>636</v>
      </c>
      <c r="B33" s="49" t="s">
        <v>133</v>
      </c>
      <c r="C33" s="124">
        <v>6075243</v>
      </c>
      <c r="D33" s="99">
        <v>5966816.1399999997</v>
      </c>
      <c r="E33" s="123">
        <f t="shared" si="2"/>
        <v>98.215267109480223</v>
      </c>
    </row>
    <row r="34" spans="1:5" ht="10.5" customHeight="1" x14ac:dyDescent="0.2">
      <c r="A34" s="33"/>
      <c r="B34" s="49"/>
      <c r="C34" s="124"/>
      <c r="D34" s="99"/>
      <c r="E34" s="123"/>
    </row>
    <row r="35" spans="1:5" ht="24" customHeight="1" x14ac:dyDescent="0.2">
      <c r="A35" s="31">
        <v>922</v>
      </c>
      <c r="B35" s="56" t="s">
        <v>172</v>
      </c>
      <c r="C35" s="131">
        <v>3104</v>
      </c>
      <c r="D35" s="107">
        <v>3104</v>
      </c>
      <c r="E35" s="123">
        <f t="shared" si="2"/>
        <v>100</v>
      </c>
    </row>
    <row r="36" spans="1:5" ht="48" customHeight="1" x14ac:dyDescent="0.2">
      <c r="A36" s="70" t="s">
        <v>142</v>
      </c>
      <c r="B36" s="71" t="s">
        <v>14</v>
      </c>
      <c r="C36" s="125" t="s">
        <v>169</v>
      </c>
      <c r="D36" s="126" t="s">
        <v>170</v>
      </c>
      <c r="E36" s="127" t="s">
        <v>15</v>
      </c>
    </row>
    <row r="37" spans="1:5" ht="25.5" x14ac:dyDescent="0.2">
      <c r="A37" s="58" t="s">
        <v>70</v>
      </c>
      <c r="B37" s="57" t="s">
        <v>132</v>
      </c>
      <c r="C37" s="129">
        <f>SUM(C38:C39)</f>
        <v>5700</v>
      </c>
      <c r="D37" s="129">
        <f>SUM(D38:D39)</f>
        <v>5000</v>
      </c>
      <c r="E37" s="123">
        <f t="shared" ref="E37:E39" si="3">D37/C37*100</f>
        <v>87.719298245614027</v>
      </c>
    </row>
    <row r="38" spans="1:5" x14ac:dyDescent="0.2">
      <c r="A38" s="33">
        <v>636</v>
      </c>
      <c r="B38" s="49" t="s">
        <v>131</v>
      </c>
      <c r="C38" s="124">
        <v>700</v>
      </c>
      <c r="D38" s="99">
        <v>0</v>
      </c>
      <c r="E38" s="123">
        <f t="shared" si="3"/>
        <v>0</v>
      </c>
    </row>
    <row r="39" spans="1:5" x14ac:dyDescent="0.2">
      <c r="A39" s="31">
        <v>922</v>
      </c>
      <c r="B39" s="56" t="s">
        <v>172</v>
      </c>
      <c r="C39" s="131">
        <v>5000</v>
      </c>
      <c r="D39" s="107">
        <v>5000</v>
      </c>
      <c r="E39" s="123">
        <f t="shared" si="3"/>
        <v>100</v>
      </c>
    </row>
    <row r="40" spans="1:5" x14ac:dyDescent="0.2">
      <c r="A40" s="41"/>
      <c r="B40" s="53"/>
      <c r="C40" s="132"/>
      <c r="D40" s="105"/>
      <c r="E40" s="123"/>
    </row>
    <row r="41" spans="1:5" ht="33.75" customHeight="1" x14ac:dyDescent="0.2">
      <c r="A41" s="70" t="s">
        <v>142</v>
      </c>
      <c r="B41" s="71" t="s">
        <v>14</v>
      </c>
      <c r="C41" s="125" t="s">
        <v>169</v>
      </c>
      <c r="D41" s="126" t="s">
        <v>170</v>
      </c>
      <c r="E41" s="127" t="s">
        <v>15</v>
      </c>
    </row>
    <row r="42" spans="1:5" ht="25.5" x14ac:dyDescent="0.2">
      <c r="A42" s="55" t="s">
        <v>68</v>
      </c>
      <c r="B42" s="54" t="s">
        <v>130</v>
      </c>
      <c r="C42" s="122">
        <f>SUM(C43:C43)</f>
        <v>15600</v>
      </c>
      <c r="D42" s="122">
        <f>SUM(D43:D43)</f>
        <v>0</v>
      </c>
      <c r="E42" s="123">
        <f t="shared" ref="E42" si="4">D42/C42*100</f>
        <v>0</v>
      </c>
    </row>
    <row r="43" spans="1:5" x14ac:dyDescent="0.2">
      <c r="A43" s="33">
        <v>634</v>
      </c>
      <c r="B43" s="49" t="s">
        <v>23</v>
      </c>
      <c r="C43" s="124">
        <v>15600</v>
      </c>
      <c r="D43" s="99">
        <v>0</v>
      </c>
      <c r="E43" s="123">
        <f t="shared" ref="E42:E43" si="5">D43/C43*100</f>
        <v>0</v>
      </c>
    </row>
    <row r="44" spans="1:5" x14ac:dyDescent="0.2">
      <c r="A44" s="41"/>
      <c r="B44" s="53"/>
      <c r="C44" s="132"/>
      <c r="D44" s="108"/>
      <c r="E44" s="123"/>
    </row>
    <row r="45" spans="1:5" ht="38.25" x14ac:dyDescent="0.2">
      <c r="A45" s="70" t="s">
        <v>142</v>
      </c>
      <c r="B45" s="71" t="s">
        <v>14</v>
      </c>
      <c r="C45" s="125" t="s">
        <v>169</v>
      </c>
      <c r="D45" s="126" t="s">
        <v>170</v>
      </c>
      <c r="E45" s="127" t="s">
        <v>15</v>
      </c>
    </row>
    <row r="46" spans="1:5" ht="25.5" x14ac:dyDescent="0.2">
      <c r="A46" s="55" t="s">
        <v>173</v>
      </c>
      <c r="B46" s="54" t="s">
        <v>174</v>
      </c>
      <c r="C46" s="122">
        <f>SUM(C47:C47)</f>
        <v>200</v>
      </c>
      <c r="D46" s="122">
        <f>SUM(D47:D47)</f>
        <v>200</v>
      </c>
      <c r="E46" s="123">
        <f t="shared" ref="E46:E47" si="6">D46/C46*100</f>
        <v>100</v>
      </c>
    </row>
    <row r="47" spans="1:5" ht="26.25" customHeight="1" x14ac:dyDescent="0.2">
      <c r="A47" s="33">
        <v>639</v>
      </c>
      <c r="B47" s="49" t="s">
        <v>175</v>
      </c>
      <c r="C47" s="124">
        <v>200</v>
      </c>
      <c r="D47" s="99">
        <v>200</v>
      </c>
      <c r="E47" s="123">
        <f t="shared" si="6"/>
        <v>100</v>
      </c>
    </row>
    <row r="48" spans="1:5" ht="12.75" customHeight="1" x14ac:dyDescent="0.2">
      <c r="A48" s="41"/>
      <c r="B48" s="53"/>
      <c r="C48" s="133"/>
      <c r="D48" s="109"/>
      <c r="E48" s="110"/>
    </row>
    <row r="49" spans="1:5" ht="47.25" customHeight="1" x14ac:dyDescent="0.2">
      <c r="A49" s="70" t="s">
        <v>142</v>
      </c>
      <c r="B49" s="71" t="s">
        <v>14</v>
      </c>
      <c r="C49" s="125" t="s">
        <v>169</v>
      </c>
      <c r="D49" s="126" t="s">
        <v>170</v>
      </c>
      <c r="E49" s="127" t="s">
        <v>15</v>
      </c>
    </row>
    <row r="50" spans="1:5" x14ac:dyDescent="0.2">
      <c r="A50" s="58" t="s">
        <v>63</v>
      </c>
      <c r="B50" s="57" t="s">
        <v>62</v>
      </c>
      <c r="C50" s="129">
        <f>SUM(C51:C54)</f>
        <v>22824</v>
      </c>
      <c r="D50" s="129">
        <f>SUM(D51:D54)</f>
        <v>22398</v>
      </c>
      <c r="E50" s="123">
        <f t="shared" ref="E50:E53" si="7">D50/C50*100</f>
        <v>98.133543638275498</v>
      </c>
    </row>
    <row r="51" spans="1:5" x14ac:dyDescent="0.2">
      <c r="A51" s="33">
        <v>663</v>
      </c>
      <c r="B51" s="49" t="s">
        <v>129</v>
      </c>
      <c r="C51" s="124">
        <v>22000</v>
      </c>
      <c r="D51" s="99">
        <v>21574</v>
      </c>
      <c r="E51" s="123">
        <f t="shared" si="7"/>
        <v>98.063636363636363</v>
      </c>
    </row>
    <row r="52" spans="1:5" x14ac:dyDescent="0.2">
      <c r="A52" s="33"/>
      <c r="B52" s="49"/>
      <c r="C52" s="124"/>
      <c r="D52" s="99"/>
      <c r="E52" s="123"/>
    </row>
    <row r="53" spans="1:5" ht="20.25" customHeight="1" x14ac:dyDescent="0.2">
      <c r="A53" s="31">
        <v>922</v>
      </c>
      <c r="B53" s="56" t="s">
        <v>172</v>
      </c>
      <c r="C53" s="131">
        <v>824</v>
      </c>
      <c r="D53" s="104">
        <v>824</v>
      </c>
      <c r="E53" s="123">
        <f t="shared" si="7"/>
        <v>100</v>
      </c>
    </row>
    <row r="54" spans="1:5" x14ac:dyDescent="0.2">
      <c r="A54" s="41"/>
      <c r="B54" s="53"/>
      <c r="C54" s="132"/>
      <c r="D54" s="108"/>
      <c r="E54" s="123"/>
    </row>
    <row r="55" spans="1:5" ht="45" customHeight="1" x14ac:dyDescent="0.2">
      <c r="A55" s="70" t="s">
        <v>142</v>
      </c>
      <c r="B55" s="71" t="s">
        <v>14</v>
      </c>
      <c r="C55" s="125" t="s">
        <v>169</v>
      </c>
      <c r="D55" s="126" t="s">
        <v>170</v>
      </c>
      <c r="E55" s="127" t="s">
        <v>15</v>
      </c>
    </row>
    <row r="56" spans="1:5" x14ac:dyDescent="0.2">
      <c r="A56" s="55" t="s">
        <v>51</v>
      </c>
      <c r="B56" s="54" t="s">
        <v>50</v>
      </c>
      <c r="C56" s="122">
        <f>SUM(C57)</f>
        <v>17500</v>
      </c>
      <c r="D56" s="122">
        <f>SUM(D57)</f>
        <v>34043</v>
      </c>
      <c r="E56" s="123">
        <f t="shared" ref="E56:E57" si="8">D56/C56*100</f>
        <v>194.53142857142859</v>
      </c>
    </row>
    <row r="57" spans="1:5" ht="25.5" x14ac:dyDescent="0.2">
      <c r="A57" s="33">
        <v>663</v>
      </c>
      <c r="B57" s="49" t="s">
        <v>128</v>
      </c>
      <c r="C57" s="124">
        <v>17500</v>
      </c>
      <c r="D57" s="99">
        <v>34043</v>
      </c>
      <c r="E57" s="123">
        <f t="shared" si="8"/>
        <v>194.53142857142859</v>
      </c>
    </row>
    <row r="58" spans="1:5" ht="21" customHeight="1" x14ac:dyDescent="0.2">
      <c r="A58" s="30"/>
      <c r="B58" s="48"/>
      <c r="C58" s="134"/>
      <c r="D58" s="111"/>
      <c r="E58" s="106"/>
    </row>
    <row r="59" spans="1:5" ht="39.75" customHeight="1" x14ac:dyDescent="0.2">
      <c r="A59" s="70" t="s">
        <v>142</v>
      </c>
      <c r="B59" s="71" t="s">
        <v>14</v>
      </c>
      <c r="C59" s="125" t="s">
        <v>169</v>
      </c>
      <c r="D59" s="126" t="s">
        <v>170</v>
      </c>
      <c r="E59" s="127" t="s">
        <v>15</v>
      </c>
    </row>
    <row r="60" spans="1:5" ht="25.5" x14ac:dyDescent="0.2">
      <c r="A60" s="55" t="s">
        <v>127</v>
      </c>
      <c r="B60" s="54" t="s">
        <v>126</v>
      </c>
      <c r="C60" s="122">
        <f>SUM(C61:C63)</f>
        <v>5099</v>
      </c>
      <c r="D60" s="122">
        <f>SUM(D61:D63)</f>
        <v>2039.35</v>
      </c>
      <c r="E60" s="123">
        <f t="shared" ref="E60:E63" si="9">D60/C60*100</f>
        <v>39.995097077858397</v>
      </c>
    </row>
    <row r="61" spans="1:5" x14ac:dyDescent="0.2">
      <c r="A61" s="33">
        <v>652</v>
      </c>
      <c r="B61" s="49" t="s">
        <v>20</v>
      </c>
      <c r="C61" s="124">
        <v>2000</v>
      </c>
      <c r="D61" s="99"/>
      <c r="E61" s="123">
        <f t="shared" si="9"/>
        <v>0</v>
      </c>
    </row>
    <row r="62" spans="1:5" x14ac:dyDescent="0.2">
      <c r="A62" s="33">
        <v>721</v>
      </c>
      <c r="B62" s="49" t="s">
        <v>16</v>
      </c>
      <c r="C62" s="124">
        <v>2000</v>
      </c>
      <c r="D62" s="99">
        <v>940.35</v>
      </c>
      <c r="E62" s="123">
        <f t="shared" si="9"/>
        <v>47.017499999999998</v>
      </c>
    </row>
    <row r="63" spans="1:5" x14ac:dyDescent="0.2">
      <c r="A63" s="31">
        <v>922</v>
      </c>
      <c r="B63" s="56" t="s">
        <v>172</v>
      </c>
      <c r="C63" s="131">
        <v>1099</v>
      </c>
      <c r="D63" s="104">
        <v>1099</v>
      </c>
      <c r="E63" s="123">
        <f t="shared" si="9"/>
        <v>100</v>
      </c>
    </row>
    <row r="64" spans="1:5" x14ac:dyDescent="0.2">
      <c r="A64" s="78"/>
      <c r="B64" s="79"/>
      <c r="C64" s="135"/>
      <c r="D64" s="112"/>
      <c r="E64" s="136"/>
    </row>
    <row r="65" spans="1:5" x14ac:dyDescent="0.2">
      <c r="A65" s="78"/>
      <c r="B65" s="79"/>
      <c r="C65" s="135"/>
      <c r="D65" s="113"/>
      <c r="E65" s="136"/>
    </row>
    <row r="66" spans="1:5" x14ac:dyDescent="0.2">
      <c r="A66" s="78"/>
      <c r="B66" s="79"/>
      <c r="C66" s="135"/>
      <c r="D66" s="113"/>
      <c r="E66" s="136"/>
    </row>
    <row r="67" spans="1:5" ht="57" thickBot="1" x14ac:dyDescent="0.25">
      <c r="A67" s="52" t="s">
        <v>142</v>
      </c>
      <c r="B67" s="51" t="s">
        <v>14</v>
      </c>
      <c r="C67" s="125" t="s">
        <v>169</v>
      </c>
      <c r="D67" s="126" t="s">
        <v>170</v>
      </c>
      <c r="E67" s="137" t="s">
        <v>15</v>
      </c>
    </row>
    <row r="68" spans="1:5" ht="20.25" thickTop="1" thickBot="1" x14ac:dyDescent="0.25">
      <c r="A68" s="76" t="s">
        <v>148</v>
      </c>
      <c r="B68" s="77" t="s">
        <v>120</v>
      </c>
      <c r="C68" s="138">
        <f>SUM(C71,C131,C155,C178,C184,C215,C221,C229,C235,C243,C249,C273,C280)</f>
        <v>8723434</v>
      </c>
      <c r="D68" s="138">
        <f>SUM(D71,D131,D155,D178,D184,D215,D221,D229,D235,D243,D249,D273,D280)</f>
        <v>8235000.5300000003</v>
      </c>
      <c r="E68" s="119">
        <f t="shared" ref="E68" si="10">D68/C68*100</f>
        <v>94.400903703747858</v>
      </c>
    </row>
    <row r="69" spans="1:5" ht="16.5" thickTop="1" x14ac:dyDescent="0.2">
      <c r="A69" s="74"/>
      <c r="B69" s="75" t="s">
        <v>120</v>
      </c>
      <c r="C69" s="139"/>
      <c r="D69" s="140"/>
      <c r="E69" s="141"/>
    </row>
    <row r="70" spans="1:5" ht="40.5" customHeight="1" x14ac:dyDescent="0.2">
      <c r="A70" s="70" t="s">
        <v>26</v>
      </c>
      <c r="B70" s="71" t="s">
        <v>14</v>
      </c>
      <c r="C70" s="125" t="s">
        <v>169</v>
      </c>
      <c r="D70" s="126" t="s">
        <v>170</v>
      </c>
      <c r="E70" s="127" t="s">
        <v>15</v>
      </c>
    </row>
    <row r="71" spans="1:5" ht="38.25" customHeight="1" thickBot="1" x14ac:dyDescent="0.25">
      <c r="A71" s="242" t="s">
        <v>119</v>
      </c>
      <c r="B71" s="243" t="s">
        <v>118</v>
      </c>
      <c r="C71" s="244">
        <f>SUM(C72,C83,C98,C104)</f>
        <v>1839660</v>
      </c>
      <c r="D71" s="244">
        <f>SUM(D72,D83,D104)</f>
        <v>1613900.35</v>
      </c>
      <c r="E71" s="177">
        <f t="shared" ref="E71:E74" si="11">D71/C71*100</f>
        <v>87.728186186577958</v>
      </c>
    </row>
    <row r="72" spans="1:5" ht="39" customHeight="1" thickTop="1" x14ac:dyDescent="0.2">
      <c r="A72" s="245" t="s">
        <v>117</v>
      </c>
      <c r="B72" s="246" t="s">
        <v>116</v>
      </c>
      <c r="C72" s="161">
        <f>SUM(C73)</f>
        <v>286720</v>
      </c>
      <c r="D72" s="161">
        <f>SUM(D73)</f>
        <v>22572.5</v>
      </c>
      <c r="E72" s="162">
        <f t="shared" si="11"/>
        <v>7.8726632254464288</v>
      </c>
    </row>
    <row r="73" spans="1:5" ht="25.5" x14ac:dyDescent="0.2">
      <c r="A73" s="163" t="s">
        <v>46</v>
      </c>
      <c r="B73" s="35" t="s">
        <v>45</v>
      </c>
      <c r="C73" s="142">
        <f>SUM(C74,C78)</f>
        <v>286720</v>
      </c>
      <c r="D73" s="142">
        <f>SUM(D74,D78)</f>
        <v>22572.5</v>
      </c>
      <c r="E73" s="164">
        <f t="shared" si="11"/>
        <v>7.8726632254464288</v>
      </c>
    </row>
    <row r="74" spans="1:5" ht="25.5" x14ac:dyDescent="0.2">
      <c r="A74" s="165" t="s">
        <v>105</v>
      </c>
      <c r="B74" s="34" t="s">
        <v>104</v>
      </c>
      <c r="C74" s="143">
        <f>SUM(C76:C77)</f>
        <v>4800</v>
      </c>
      <c r="D74" s="143">
        <f>SUM(D76:D77)</f>
        <v>3600</v>
      </c>
      <c r="E74" s="164">
        <f t="shared" si="11"/>
        <v>75</v>
      </c>
    </row>
    <row r="75" spans="1:5" ht="45" customHeight="1" x14ac:dyDescent="0.2">
      <c r="A75" s="166" t="s">
        <v>26</v>
      </c>
      <c r="B75" s="71" t="s">
        <v>14</v>
      </c>
      <c r="C75" s="125" t="s">
        <v>169</v>
      </c>
      <c r="D75" s="126" t="s">
        <v>170</v>
      </c>
      <c r="E75" s="167" t="s">
        <v>15</v>
      </c>
    </row>
    <row r="76" spans="1:5" x14ac:dyDescent="0.2">
      <c r="A76" s="171">
        <v>321</v>
      </c>
      <c r="B76" s="49" t="s">
        <v>115</v>
      </c>
      <c r="C76" s="124">
        <v>2800</v>
      </c>
      <c r="D76" s="99">
        <v>1600</v>
      </c>
      <c r="E76" s="164">
        <f t="shared" ref="E76:E78" si="12">D76/C76*100</f>
        <v>57.142857142857139</v>
      </c>
    </row>
    <row r="77" spans="1:5" ht="25.5" x14ac:dyDescent="0.2">
      <c r="A77" s="171">
        <v>322</v>
      </c>
      <c r="B77" s="49" t="s">
        <v>114</v>
      </c>
      <c r="C77" s="124">
        <v>2000</v>
      </c>
      <c r="D77" s="99">
        <v>2000</v>
      </c>
      <c r="E77" s="164">
        <f t="shared" si="12"/>
        <v>100</v>
      </c>
    </row>
    <row r="78" spans="1:5" ht="25.5" x14ac:dyDescent="0.2">
      <c r="A78" s="165" t="s">
        <v>44</v>
      </c>
      <c r="B78" s="34" t="s">
        <v>43</v>
      </c>
      <c r="C78" s="143">
        <f>SUM(C80:C81)</f>
        <v>281920</v>
      </c>
      <c r="D78" s="143">
        <f>SUM(D80:D81)</f>
        <v>18972.5</v>
      </c>
      <c r="E78" s="164">
        <f t="shared" si="12"/>
        <v>6.7297460272417702</v>
      </c>
    </row>
    <row r="79" spans="1:5" ht="44.25" customHeight="1" x14ac:dyDescent="0.2">
      <c r="A79" s="166" t="s">
        <v>26</v>
      </c>
      <c r="B79" s="71" t="s">
        <v>14</v>
      </c>
      <c r="C79" s="125" t="s">
        <v>169</v>
      </c>
      <c r="D79" s="126" t="s">
        <v>170</v>
      </c>
      <c r="E79" s="167" t="s">
        <v>15</v>
      </c>
    </row>
    <row r="80" spans="1:5" x14ac:dyDescent="0.2">
      <c r="A80" s="168">
        <v>322</v>
      </c>
      <c r="B80" s="47" t="s">
        <v>31</v>
      </c>
      <c r="C80" s="144">
        <v>262760</v>
      </c>
      <c r="D80" s="99">
        <v>0</v>
      </c>
      <c r="E80" s="164">
        <f t="shared" ref="E80:E81" si="13">D80/C80*100</f>
        <v>0</v>
      </c>
    </row>
    <row r="81" spans="1:5" ht="13.5" thickBot="1" x14ac:dyDescent="0.25">
      <c r="A81" s="204">
        <v>323</v>
      </c>
      <c r="B81" s="197" t="s">
        <v>32</v>
      </c>
      <c r="C81" s="198">
        <v>19160</v>
      </c>
      <c r="D81" s="198">
        <v>18972.5</v>
      </c>
      <c r="E81" s="247">
        <f t="shared" si="13"/>
        <v>99.021398747390393</v>
      </c>
    </row>
    <row r="82" spans="1:5" ht="14.25" thickTop="1" thickBot="1" x14ac:dyDescent="0.25">
      <c r="A82" s="43"/>
      <c r="B82" s="50"/>
      <c r="C82" s="145"/>
      <c r="D82" s="146"/>
      <c r="E82" s="147"/>
    </row>
    <row r="83" spans="1:5" ht="35.25" customHeight="1" thickTop="1" x14ac:dyDescent="0.25">
      <c r="A83" s="159" t="s">
        <v>113</v>
      </c>
      <c r="B83" s="241" t="s">
        <v>112</v>
      </c>
      <c r="C83" s="161">
        <f>SUM(C84)</f>
        <v>657440</v>
      </c>
      <c r="D83" s="161">
        <f>SUM(D84,D99)</f>
        <v>622056.89999999991</v>
      </c>
      <c r="E83" s="162">
        <f t="shared" ref="E83:E85" si="14">D83/C83*100</f>
        <v>94.618048795327311</v>
      </c>
    </row>
    <row r="84" spans="1:5" x14ac:dyDescent="0.2">
      <c r="A84" s="232" t="s">
        <v>60</v>
      </c>
      <c r="B84" s="35" t="s">
        <v>111</v>
      </c>
      <c r="C84" s="142">
        <f>SUM(C85,C91)</f>
        <v>657440</v>
      </c>
      <c r="D84" s="142">
        <f>SUM(D85,D91)</f>
        <v>599208.82999999996</v>
      </c>
      <c r="E84" s="164">
        <f t="shared" si="14"/>
        <v>91.142740021903137</v>
      </c>
    </row>
    <row r="85" spans="1:5" ht="25.5" x14ac:dyDescent="0.2">
      <c r="A85" s="191" t="s">
        <v>86</v>
      </c>
      <c r="B85" s="39" t="s">
        <v>85</v>
      </c>
      <c r="C85" s="143">
        <f>SUM(C87:C90)</f>
        <v>483860</v>
      </c>
      <c r="D85" s="143">
        <f>SUM(D87:D90)</f>
        <v>478451.63999999996</v>
      </c>
      <c r="E85" s="164">
        <f t="shared" si="14"/>
        <v>98.882246930930435</v>
      </c>
    </row>
    <row r="86" spans="1:5" ht="48.75" customHeight="1" x14ac:dyDescent="0.2">
      <c r="A86" s="166" t="s">
        <v>26</v>
      </c>
      <c r="B86" s="71" t="s">
        <v>14</v>
      </c>
      <c r="C86" s="125" t="s">
        <v>169</v>
      </c>
      <c r="D86" s="126" t="s">
        <v>170</v>
      </c>
      <c r="E86" s="167" t="s">
        <v>15</v>
      </c>
    </row>
    <row r="87" spans="1:5" x14ac:dyDescent="0.2">
      <c r="A87" s="168">
        <v>311</v>
      </c>
      <c r="B87" s="37" t="s">
        <v>108</v>
      </c>
      <c r="C87" s="144">
        <v>365407</v>
      </c>
      <c r="D87" s="99">
        <v>361718.29</v>
      </c>
      <c r="E87" s="164">
        <f t="shared" ref="E87:E91" si="15">D87/C87*100</f>
        <v>98.990520159712318</v>
      </c>
    </row>
    <row r="88" spans="1:5" x14ac:dyDescent="0.2">
      <c r="A88" s="168">
        <v>312</v>
      </c>
      <c r="B88" s="37" t="s">
        <v>28</v>
      </c>
      <c r="C88" s="144">
        <v>14508</v>
      </c>
      <c r="D88" s="99">
        <v>13000</v>
      </c>
      <c r="E88" s="164">
        <f t="shared" si="15"/>
        <v>89.605734767025098</v>
      </c>
    </row>
    <row r="89" spans="1:5" x14ac:dyDescent="0.2">
      <c r="A89" s="168">
        <v>313</v>
      </c>
      <c r="B89" s="37" t="s">
        <v>29</v>
      </c>
      <c r="C89" s="144">
        <v>78991</v>
      </c>
      <c r="D89" s="99">
        <v>78876.19</v>
      </c>
      <c r="E89" s="164">
        <f t="shared" si="15"/>
        <v>99.854654327708232</v>
      </c>
    </row>
    <row r="90" spans="1:5" x14ac:dyDescent="0.2">
      <c r="A90" s="168">
        <v>321</v>
      </c>
      <c r="B90" s="37" t="s">
        <v>30</v>
      </c>
      <c r="C90" s="144">
        <v>24954</v>
      </c>
      <c r="D90" s="99">
        <v>24857.16</v>
      </c>
      <c r="E90" s="164">
        <f t="shared" si="15"/>
        <v>99.61192594373648</v>
      </c>
    </row>
    <row r="91" spans="1:5" ht="38.25" x14ac:dyDescent="0.2">
      <c r="A91" s="191" t="s">
        <v>110</v>
      </c>
      <c r="B91" s="39" t="s">
        <v>109</v>
      </c>
      <c r="C91" s="143">
        <f>SUM(C93:C96)</f>
        <v>173580</v>
      </c>
      <c r="D91" s="143">
        <f>SUM(D93:D96)</f>
        <v>120757.18999999999</v>
      </c>
      <c r="E91" s="164">
        <f t="shared" si="15"/>
        <v>69.568608134577715</v>
      </c>
    </row>
    <row r="92" spans="1:5" ht="45" customHeight="1" x14ac:dyDescent="0.2">
      <c r="A92" s="166" t="s">
        <v>26</v>
      </c>
      <c r="B92" s="71" t="s">
        <v>14</v>
      </c>
      <c r="C92" s="125" t="s">
        <v>169</v>
      </c>
      <c r="D92" s="126" t="s">
        <v>170</v>
      </c>
      <c r="E92" s="167" t="s">
        <v>15</v>
      </c>
    </row>
    <row r="93" spans="1:5" x14ac:dyDescent="0.2">
      <c r="A93" s="168">
        <v>311</v>
      </c>
      <c r="B93" s="37" t="s">
        <v>108</v>
      </c>
      <c r="C93" s="144">
        <v>132000</v>
      </c>
      <c r="D93" s="99">
        <v>85100</v>
      </c>
      <c r="E93" s="164">
        <f t="shared" ref="E93:E96" si="16">D93/C93*100</f>
        <v>64.469696969696969</v>
      </c>
    </row>
    <row r="94" spans="1:5" x14ac:dyDescent="0.2">
      <c r="A94" s="168">
        <v>312</v>
      </c>
      <c r="B94" s="37" t="s">
        <v>28</v>
      </c>
      <c r="C94" s="144">
        <v>11100</v>
      </c>
      <c r="D94" s="99">
        <v>16020.7</v>
      </c>
      <c r="E94" s="164">
        <f t="shared" si="16"/>
        <v>144.33063063063062</v>
      </c>
    </row>
    <row r="95" spans="1:5" x14ac:dyDescent="0.2">
      <c r="A95" s="168">
        <v>313</v>
      </c>
      <c r="B95" s="37" t="s">
        <v>29</v>
      </c>
      <c r="C95" s="144">
        <v>21780</v>
      </c>
      <c r="D95" s="99">
        <v>14041.59</v>
      </c>
      <c r="E95" s="164">
        <f t="shared" si="16"/>
        <v>64.470110192837467</v>
      </c>
    </row>
    <row r="96" spans="1:5" ht="13.5" thickBot="1" x14ac:dyDescent="0.25">
      <c r="A96" s="204">
        <v>321</v>
      </c>
      <c r="B96" s="205" t="s">
        <v>30</v>
      </c>
      <c r="C96" s="198">
        <v>8700</v>
      </c>
      <c r="D96" s="184">
        <v>5594.9</v>
      </c>
      <c r="E96" s="185">
        <f t="shared" si="16"/>
        <v>64.30919540229884</v>
      </c>
    </row>
    <row r="97" spans="1:5" ht="14.25" thickTop="1" thickBot="1" x14ac:dyDescent="0.25">
      <c r="A97" s="206"/>
      <c r="B97" s="207"/>
      <c r="C97" s="208"/>
      <c r="D97" s="209"/>
      <c r="E97" s="189"/>
    </row>
    <row r="98" spans="1:5" ht="28.5" customHeight="1" thickTop="1" x14ac:dyDescent="0.2">
      <c r="A98" s="236" t="s">
        <v>157</v>
      </c>
      <c r="B98" s="237" t="s">
        <v>158</v>
      </c>
      <c r="C98" s="161">
        <f>SUM(C99)</f>
        <v>5960</v>
      </c>
      <c r="D98" s="161">
        <f>SUM(D99)</f>
        <v>22848.07</v>
      </c>
      <c r="E98" s="162">
        <f t="shared" ref="E98:E100" si="17">D98/C98*100</f>
        <v>383.35687919463084</v>
      </c>
    </row>
    <row r="99" spans="1:5" x14ac:dyDescent="0.2">
      <c r="A99" s="238" t="s">
        <v>159</v>
      </c>
      <c r="B99" s="35" t="s">
        <v>111</v>
      </c>
      <c r="C99" s="142">
        <f>SUM(C100,C107)</f>
        <v>5960</v>
      </c>
      <c r="D99" s="142">
        <f>SUM(D100,D107)</f>
        <v>22848.07</v>
      </c>
      <c r="E99" s="164">
        <f t="shared" si="17"/>
        <v>383.35687919463084</v>
      </c>
    </row>
    <row r="100" spans="1:5" x14ac:dyDescent="0.2">
      <c r="A100" s="239" t="s">
        <v>160</v>
      </c>
      <c r="B100" s="91" t="s">
        <v>161</v>
      </c>
      <c r="C100" s="143">
        <f>SUM(C102:C102)</f>
        <v>5960</v>
      </c>
      <c r="D100" s="143">
        <f>SUM(D102:D102)</f>
        <v>22848.07</v>
      </c>
      <c r="E100" s="164">
        <f t="shared" si="17"/>
        <v>383.35687919463084</v>
      </c>
    </row>
    <row r="101" spans="1:5" ht="38.25" customHeight="1" x14ac:dyDescent="0.2">
      <c r="A101" s="166" t="s">
        <v>26</v>
      </c>
      <c r="B101" s="71" t="s">
        <v>14</v>
      </c>
      <c r="C101" s="125" t="s">
        <v>169</v>
      </c>
      <c r="D101" s="126" t="s">
        <v>170</v>
      </c>
      <c r="E101" s="167" t="s">
        <v>15</v>
      </c>
    </row>
    <row r="102" spans="1:5" ht="13.5" thickBot="1" x14ac:dyDescent="0.25">
      <c r="A102" s="204">
        <v>322</v>
      </c>
      <c r="B102" s="205" t="s">
        <v>162</v>
      </c>
      <c r="C102" s="240">
        <v>5960</v>
      </c>
      <c r="D102" s="240">
        <v>22848.07</v>
      </c>
      <c r="E102" s="123">
        <f t="shared" ref="E102" si="18">D102/C102*100</f>
        <v>383.35687919463084</v>
      </c>
    </row>
    <row r="103" spans="1:5" ht="14.25" thickTop="1" thickBot="1" x14ac:dyDescent="0.25">
      <c r="A103" s="206"/>
      <c r="B103" s="207"/>
      <c r="C103" s="208"/>
      <c r="D103" s="208"/>
      <c r="E103" s="235"/>
    </row>
    <row r="104" spans="1:5" ht="35.25" customHeight="1" thickTop="1" x14ac:dyDescent="0.25">
      <c r="A104" s="178" t="s">
        <v>107</v>
      </c>
      <c r="B104" s="230" t="s">
        <v>106</v>
      </c>
      <c r="C104" s="180">
        <f>SUM(C105,C120,C126)</f>
        <v>889540</v>
      </c>
      <c r="D104" s="180">
        <f>SUM(D105,D120,D126)</f>
        <v>969270.95000000007</v>
      </c>
      <c r="E104" s="162">
        <f t="shared" ref="E104:E106" si="19">D104/C104*100</f>
        <v>108.96316635564449</v>
      </c>
    </row>
    <row r="105" spans="1:5" ht="35.25" customHeight="1" x14ac:dyDescent="0.2">
      <c r="A105" s="163" t="s">
        <v>46</v>
      </c>
      <c r="B105" s="35" t="s">
        <v>45</v>
      </c>
      <c r="C105" s="142">
        <f>SUM(C106,C114)</f>
        <v>788040</v>
      </c>
      <c r="D105" s="142">
        <f>SUM(D106,D114)</f>
        <v>839530.03</v>
      </c>
      <c r="E105" s="164">
        <f t="shared" si="19"/>
        <v>106.5339360946145</v>
      </c>
    </row>
    <row r="106" spans="1:5" ht="25.5" x14ac:dyDescent="0.2">
      <c r="A106" s="165" t="s">
        <v>105</v>
      </c>
      <c r="B106" s="34" t="s">
        <v>104</v>
      </c>
      <c r="C106" s="143">
        <f>SUM(C108:C113)</f>
        <v>132718</v>
      </c>
      <c r="D106" s="143">
        <f>SUM(D108:D113)</f>
        <v>141083.21</v>
      </c>
      <c r="E106" s="164">
        <f t="shared" si="19"/>
        <v>106.30299582573576</v>
      </c>
    </row>
    <row r="107" spans="1:5" ht="37.5" customHeight="1" x14ac:dyDescent="0.2">
      <c r="A107" s="166" t="s">
        <v>26</v>
      </c>
      <c r="B107" s="71" t="s">
        <v>14</v>
      </c>
      <c r="C107" s="125" t="s">
        <v>169</v>
      </c>
      <c r="D107" s="126" t="s">
        <v>170</v>
      </c>
      <c r="E107" s="167" t="s">
        <v>15</v>
      </c>
    </row>
    <row r="108" spans="1:5" x14ac:dyDescent="0.2">
      <c r="A108" s="171">
        <v>321</v>
      </c>
      <c r="B108" s="49" t="s">
        <v>30</v>
      </c>
      <c r="C108" s="124">
        <v>12202</v>
      </c>
      <c r="D108" s="99">
        <v>10029.9</v>
      </c>
      <c r="E108" s="164">
        <f t="shared" ref="E108:E114" si="20">D108/C108*100</f>
        <v>82.198819865595794</v>
      </c>
    </row>
    <row r="109" spans="1:5" x14ac:dyDescent="0.2">
      <c r="A109" s="171">
        <v>322</v>
      </c>
      <c r="B109" s="49" t="s">
        <v>31</v>
      </c>
      <c r="C109" s="124">
        <v>44411</v>
      </c>
      <c r="D109" s="99">
        <v>52669.43</v>
      </c>
      <c r="E109" s="164">
        <f t="shared" si="20"/>
        <v>118.59546058408952</v>
      </c>
    </row>
    <row r="110" spans="1:5" x14ac:dyDescent="0.2">
      <c r="A110" s="171">
        <v>323</v>
      </c>
      <c r="B110" s="49" t="s">
        <v>32</v>
      </c>
      <c r="C110" s="124">
        <v>63227</v>
      </c>
      <c r="D110" s="99">
        <v>68840.710000000006</v>
      </c>
      <c r="E110" s="164">
        <f t="shared" si="20"/>
        <v>108.87865943346988</v>
      </c>
    </row>
    <row r="111" spans="1:5" x14ac:dyDescent="0.2">
      <c r="A111" s="171">
        <v>329</v>
      </c>
      <c r="B111" s="49" t="s">
        <v>33</v>
      </c>
      <c r="C111" s="124">
        <v>6669</v>
      </c>
      <c r="D111" s="99">
        <v>3257.05</v>
      </c>
      <c r="E111" s="164">
        <f t="shared" si="20"/>
        <v>48.838656470235421</v>
      </c>
    </row>
    <row r="112" spans="1:5" x14ac:dyDescent="0.2">
      <c r="A112" s="171">
        <v>343</v>
      </c>
      <c r="B112" s="49" t="s">
        <v>34</v>
      </c>
      <c r="C112" s="124">
        <v>6209</v>
      </c>
      <c r="D112" s="99">
        <v>6286.12</v>
      </c>
      <c r="E112" s="164">
        <f t="shared" si="20"/>
        <v>101.24206796585602</v>
      </c>
    </row>
    <row r="113" spans="1:5" x14ac:dyDescent="0.2">
      <c r="A113" s="171">
        <v>372</v>
      </c>
      <c r="B113" s="49" t="s">
        <v>103</v>
      </c>
      <c r="C113" s="124"/>
      <c r="D113" s="99"/>
      <c r="E113" s="164"/>
    </row>
    <row r="114" spans="1:5" ht="25.5" x14ac:dyDescent="0.2">
      <c r="A114" s="165" t="s">
        <v>44</v>
      </c>
      <c r="B114" s="34" t="s">
        <v>43</v>
      </c>
      <c r="C114" s="143">
        <f>SUM(C116:C118)</f>
        <v>655322</v>
      </c>
      <c r="D114" s="143">
        <f>SUM(D116:D118)</f>
        <v>698446.82000000007</v>
      </c>
      <c r="E114" s="164">
        <f t="shared" si="20"/>
        <v>106.58070688913237</v>
      </c>
    </row>
    <row r="115" spans="1:5" ht="37.5" customHeight="1" x14ac:dyDescent="0.2">
      <c r="A115" s="166" t="s">
        <v>26</v>
      </c>
      <c r="B115" s="71" t="s">
        <v>14</v>
      </c>
      <c r="C115" s="125" t="s">
        <v>169</v>
      </c>
      <c r="D115" s="126" t="s">
        <v>170</v>
      </c>
      <c r="E115" s="167" t="s">
        <v>15</v>
      </c>
    </row>
    <row r="116" spans="1:5" x14ac:dyDescent="0.2">
      <c r="A116" s="168">
        <v>322</v>
      </c>
      <c r="B116" s="47" t="s">
        <v>31</v>
      </c>
      <c r="C116" s="144">
        <v>435950</v>
      </c>
      <c r="D116" s="99">
        <v>431946.82</v>
      </c>
      <c r="E116" s="164">
        <f t="shared" ref="E116:E118" si="21">D116/C116*100</f>
        <v>99.081734143823823</v>
      </c>
    </row>
    <row r="117" spans="1:5" x14ac:dyDescent="0.2">
      <c r="A117" s="168">
        <v>323</v>
      </c>
      <c r="B117" s="47" t="s">
        <v>32</v>
      </c>
      <c r="C117" s="144">
        <v>10000</v>
      </c>
      <c r="D117" s="99">
        <v>10000</v>
      </c>
      <c r="E117" s="164">
        <f t="shared" si="21"/>
        <v>100</v>
      </c>
    </row>
    <row r="118" spans="1:5" ht="23.25" customHeight="1" x14ac:dyDescent="0.2">
      <c r="A118" s="168">
        <v>323</v>
      </c>
      <c r="B118" s="47" t="s">
        <v>102</v>
      </c>
      <c r="C118" s="144">
        <v>209372</v>
      </c>
      <c r="D118" s="99">
        <v>256500</v>
      </c>
      <c r="E118" s="164">
        <f t="shared" si="21"/>
        <v>122.50921804252717</v>
      </c>
    </row>
    <row r="119" spans="1:5" x14ac:dyDescent="0.2">
      <c r="A119" s="169"/>
      <c r="B119" s="44"/>
      <c r="C119" s="148"/>
      <c r="D119" s="148"/>
      <c r="E119" s="231"/>
    </row>
    <row r="120" spans="1:5" x14ac:dyDescent="0.2">
      <c r="A120" s="232" t="s">
        <v>41</v>
      </c>
      <c r="B120" s="35" t="s">
        <v>101</v>
      </c>
      <c r="C120" s="142">
        <f>SUM(C121)</f>
        <v>26500</v>
      </c>
      <c r="D120" s="142">
        <f>SUM(D121)</f>
        <v>26500</v>
      </c>
      <c r="E120" s="164">
        <f t="shared" ref="E120:E121" si="22">D120/C120*100</f>
        <v>100</v>
      </c>
    </row>
    <row r="121" spans="1:5" ht="25.5" x14ac:dyDescent="0.2">
      <c r="A121" s="165" t="s">
        <v>39</v>
      </c>
      <c r="B121" s="34" t="s">
        <v>38</v>
      </c>
      <c r="C121" s="149">
        <f>SUM(C123:C124)</f>
        <v>26500</v>
      </c>
      <c r="D121" s="149">
        <f>SUM(D123:D124)</f>
        <v>26500</v>
      </c>
      <c r="E121" s="164">
        <f t="shared" si="22"/>
        <v>100</v>
      </c>
    </row>
    <row r="122" spans="1:5" ht="45.75" customHeight="1" x14ac:dyDescent="0.2">
      <c r="A122" s="166" t="s">
        <v>26</v>
      </c>
      <c r="B122" s="71" t="s">
        <v>14</v>
      </c>
      <c r="C122" s="125" t="s">
        <v>169</v>
      </c>
      <c r="D122" s="126" t="s">
        <v>170</v>
      </c>
      <c r="E122" s="167" t="s">
        <v>15</v>
      </c>
    </row>
    <row r="123" spans="1:5" x14ac:dyDescent="0.2">
      <c r="A123" s="203">
        <v>322</v>
      </c>
      <c r="B123" s="37" t="s">
        <v>31</v>
      </c>
      <c r="C123" s="124">
        <v>0</v>
      </c>
      <c r="D123" s="99"/>
      <c r="E123" s="164"/>
    </row>
    <row r="124" spans="1:5" x14ac:dyDescent="0.2">
      <c r="A124" s="171">
        <v>422</v>
      </c>
      <c r="B124" s="32" t="s">
        <v>35</v>
      </c>
      <c r="C124" s="124">
        <v>26500</v>
      </c>
      <c r="D124" s="99">
        <v>26500</v>
      </c>
      <c r="E124" s="164">
        <f t="shared" ref="E124" si="23">D124/C124*100</f>
        <v>100</v>
      </c>
    </row>
    <row r="125" spans="1:5" x14ac:dyDescent="0.2">
      <c r="A125" s="169"/>
      <c r="B125" s="44"/>
      <c r="C125" s="148"/>
      <c r="D125" s="148"/>
      <c r="E125" s="231"/>
    </row>
    <row r="126" spans="1:5" ht="33" customHeight="1" x14ac:dyDescent="0.2">
      <c r="A126" s="233" t="s">
        <v>100</v>
      </c>
      <c r="B126" s="46" t="s">
        <v>98</v>
      </c>
      <c r="C126" s="150">
        <f>SUM(C127:C127)</f>
        <v>75000</v>
      </c>
      <c r="D126" s="150">
        <f>SUM(D127:D127)</f>
        <v>103240.92</v>
      </c>
      <c r="E126" s="164">
        <f t="shared" ref="E126:E127" si="24">D126/C126*100</f>
        <v>137.65456</v>
      </c>
    </row>
    <row r="127" spans="1:5" ht="25.5" x14ac:dyDescent="0.2">
      <c r="A127" s="234" t="s">
        <v>99</v>
      </c>
      <c r="B127" s="45" t="s">
        <v>98</v>
      </c>
      <c r="C127" s="149">
        <f>SUM(C129)</f>
        <v>75000</v>
      </c>
      <c r="D127" s="149">
        <f>SUM(D129)</f>
        <v>103240.92</v>
      </c>
      <c r="E127" s="164">
        <f t="shared" si="24"/>
        <v>137.65456</v>
      </c>
    </row>
    <row r="128" spans="1:5" ht="39.75" customHeight="1" x14ac:dyDescent="0.2">
      <c r="A128" s="166" t="s">
        <v>26</v>
      </c>
      <c r="B128" s="71" t="s">
        <v>14</v>
      </c>
      <c r="C128" s="125" t="s">
        <v>169</v>
      </c>
      <c r="D128" s="126" t="s">
        <v>170</v>
      </c>
      <c r="E128" s="167" t="s">
        <v>15</v>
      </c>
    </row>
    <row r="129" spans="1:5" ht="13.5" thickBot="1" x14ac:dyDescent="0.25">
      <c r="A129" s="181">
        <v>323</v>
      </c>
      <c r="B129" s="182" t="s">
        <v>32</v>
      </c>
      <c r="C129" s="183">
        <v>75000</v>
      </c>
      <c r="D129" s="184">
        <v>103240.92</v>
      </c>
      <c r="E129" s="185">
        <f t="shared" ref="E129" si="25">D129/C129*100</f>
        <v>137.65456</v>
      </c>
    </row>
    <row r="130" spans="1:5" ht="14.25" thickTop="1" thickBot="1" x14ac:dyDescent="0.25">
      <c r="A130" s="226"/>
      <c r="B130" s="227"/>
      <c r="C130" s="228"/>
      <c r="D130" s="228"/>
      <c r="E130" s="229"/>
    </row>
    <row r="131" spans="1:5" ht="40.5" customHeight="1" thickTop="1" x14ac:dyDescent="0.25">
      <c r="A131" s="159" t="s">
        <v>97</v>
      </c>
      <c r="B131" s="160" t="s">
        <v>96</v>
      </c>
      <c r="C131" s="161">
        <f>SUM(C132,C142,C148)</f>
        <v>35454</v>
      </c>
      <c r="D131" s="161">
        <f>SUM(D132,D142,D148)</f>
        <v>21012.91</v>
      </c>
      <c r="E131" s="162">
        <f t="shared" ref="E131:E133" si="26">D131/C131*100</f>
        <v>59.268093868110796</v>
      </c>
    </row>
    <row r="132" spans="1:5" ht="25.5" x14ac:dyDescent="0.2">
      <c r="A132" s="163" t="s">
        <v>46</v>
      </c>
      <c r="B132" s="35" t="s">
        <v>45</v>
      </c>
      <c r="C132" s="142">
        <f>SUM(C133)</f>
        <v>27886</v>
      </c>
      <c r="D132" s="142">
        <f>SUM(D133)</f>
        <v>16675.86</v>
      </c>
      <c r="E132" s="164">
        <f t="shared" si="26"/>
        <v>59.800114752922617</v>
      </c>
    </row>
    <row r="133" spans="1:5" ht="25.5" x14ac:dyDescent="0.2">
      <c r="A133" s="165" t="s">
        <v>44</v>
      </c>
      <c r="B133" s="34" t="s">
        <v>43</v>
      </c>
      <c r="C133" s="143">
        <f>SUM(C135:C141)</f>
        <v>27886</v>
      </c>
      <c r="D133" s="143">
        <f>SUM(D135:D141)</f>
        <v>16675.86</v>
      </c>
      <c r="E133" s="164">
        <f t="shared" si="26"/>
        <v>59.800114752922617</v>
      </c>
    </row>
    <row r="134" spans="1:5" ht="39" customHeight="1" x14ac:dyDescent="0.2">
      <c r="A134" s="166" t="s">
        <v>26</v>
      </c>
      <c r="B134" s="71" t="s">
        <v>14</v>
      </c>
      <c r="C134" s="125" t="s">
        <v>169</v>
      </c>
      <c r="D134" s="126" t="s">
        <v>170</v>
      </c>
      <c r="E134" s="167" t="s">
        <v>15</v>
      </c>
    </row>
    <row r="135" spans="1:5" x14ac:dyDescent="0.2">
      <c r="A135" s="168">
        <v>321</v>
      </c>
      <c r="B135" s="37" t="s">
        <v>30</v>
      </c>
      <c r="C135" s="144">
        <v>5000</v>
      </c>
      <c r="D135" s="99">
        <v>2505.0100000000002</v>
      </c>
      <c r="E135" s="164">
        <f t="shared" ref="E135:E140" si="27">D135/C135*100</f>
        <v>50.100200000000008</v>
      </c>
    </row>
    <row r="136" spans="1:5" x14ac:dyDescent="0.2">
      <c r="A136" s="168">
        <v>322</v>
      </c>
      <c r="B136" s="37" t="s">
        <v>42</v>
      </c>
      <c r="C136" s="144">
        <v>5236</v>
      </c>
      <c r="D136" s="99">
        <v>1624.59</v>
      </c>
      <c r="E136" s="164">
        <f t="shared" si="27"/>
        <v>31.027310924369743</v>
      </c>
    </row>
    <row r="137" spans="1:5" x14ac:dyDescent="0.2">
      <c r="A137" s="168">
        <v>323</v>
      </c>
      <c r="B137" s="37" t="s">
        <v>32</v>
      </c>
      <c r="C137" s="144">
        <v>13336</v>
      </c>
      <c r="D137" s="99">
        <v>10219.84</v>
      </c>
      <c r="E137" s="164">
        <f t="shared" si="27"/>
        <v>76.633473305338924</v>
      </c>
    </row>
    <row r="138" spans="1:5" x14ac:dyDescent="0.2">
      <c r="A138" s="168">
        <v>324</v>
      </c>
      <c r="B138" s="37" t="s">
        <v>95</v>
      </c>
      <c r="C138" s="144">
        <v>586</v>
      </c>
      <c r="D138" s="99">
        <v>586</v>
      </c>
      <c r="E138" s="164">
        <f t="shared" si="27"/>
        <v>100</v>
      </c>
    </row>
    <row r="139" spans="1:5" x14ac:dyDescent="0.2">
      <c r="A139" s="168">
        <v>329</v>
      </c>
      <c r="B139" s="37" t="s">
        <v>33</v>
      </c>
      <c r="C139" s="144">
        <v>3628</v>
      </c>
      <c r="D139" s="99">
        <v>1735.27</v>
      </c>
      <c r="E139" s="164">
        <f t="shared" si="27"/>
        <v>47.82993384785005</v>
      </c>
    </row>
    <row r="140" spans="1:5" x14ac:dyDescent="0.2">
      <c r="A140" s="168">
        <v>343</v>
      </c>
      <c r="B140" s="37" t="s">
        <v>34</v>
      </c>
      <c r="C140" s="144">
        <v>100</v>
      </c>
      <c r="D140" s="99">
        <v>5.15</v>
      </c>
      <c r="E140" s="164">
        <f t="shared" si="27"/>
        <v>5.15</v>
      </c>
    </row>
    <row r="141" spans="1:5" x14ac:dyDescent="0.2">
      <c r="A141" s="168">
        <v>372</v>
      </c>
      <c r="B141" s="37" t="s">
        <v>103</v>
      </c>
      <c r="C141" s="144">
        <v>0</v>
      </c>
      <c r="D141" s="99"/>
      <c r="E141" s="164"/>
    </row>
    <row r="142" spans="1:5" ht="25.5" x14ac:dyDescent="0.2">
      <c r="A142" s="163" t="s">
        <v>41</v>
      </c>
      <c r="B142" s="35" t="s">
        <v>40</v>
      </c>
      <c r="C142" s="150">
        <f>SUM(C143:C143)</f>
        <v>7568</v>
      </c>
      <c r="D142" s="150">
        <f>SUM(D143:D143)</f>
        <v>4337.05</v>
      </c>
      <c r="E142" s="164">
        <f t="shared" ref="E142:E143" si="28">D142/C142*100</f>
        <v>57.307743128964063</v>
      </c>
    </row>
    <row r="143" spans="1:5" ht="25.5" x14ac:dyDescent="0.2">
      <c r="A143" s="165" t="s">
        <v>39</v>
      </c>
      <c r="B143" s="34" t="s">
        <v>38</v>
      </c>
      <c r="C143" s="149">
        <f>SUM(C145:C146)</f>
        <v>7568</v>
      </c>
      <c r="D143" s="149">
        <f>SUM(D145:D146)</f>
        <v>4337.05</v>
      </c>
      <c r="E143" s="164">
        <f t="shared" si="28"/>
        <v>57.307743128964063</v>
      </c>
    </row>
    <row r="144" spans="1:5" ht="36" customHeight="1" x14ac:dyDescent="0.2">
      <c r="A144" s="166" t="s">
        <v>26</v>
      </c>
      <c r="B144" s="71" t="s">
        <v>14</v>
      </c>
      <c r="C144" s="125" t="s">
        <v>169</v>
      </c>
      <c r="D144" s="126" t="s">
        <v>170</v>
      </c>
      <c r="E144" s="167" t="s">
        <v>15</v>
      </c>
    </row>
    <row r="145" spans="1:5" x14ac:dyDescent="0.2">
      <c r="A145" s="171">
        <v>422</v>
      </c>
      <c r="B145" s="32" t="s">
        <v>35</v>
      </c>
      <c r="C145" s="124">
        <v>7068</v>
      </c>
      <c r="D145" s="99">
        <v>4262.8500000000004</v>
      </c>
      <c r="E145" s="164">
        <f t="shared" ref="E145:E146" si="29">D145/C145*100</f>
        <v>60.311969439728365</v>
      </c>
    </row>
    <row r="146" spans="1:5" x14ac:dyDescent="0.2">
      <c r="A146" s="171">
        <v>424</v>
      </c>
      <c r="B146" s="32" t="s">
        <v>49</v>
      </c>
      <c r="C146" s="124">
        <v>500</v>
      </c>
      <c r="D146" s="99">
        <v>74.2</v>
      </c>
      <c r="E146" s="164">
        <f t="shared" si="29"/>
        <v>14.84</v>
      </c>
    </row>
    <row r="147" spans="1:5" ht="13.5" customHeight="1" x14ac:dyDescent="0.2">
      <c r="A147" s="224"/>
      <c r="B147" s="19"/>
      <c r="C147" s="98"/>
      <c r="D147" s="98"/>
      <c r="E147" s="225"/>
    </row>
    <row r="148" spans="1:5" ht="33.75" customHeight="1" x14ac:dyDescent="0.2">
      <c r="A148" s="190" t="s">
        <v>60</v>
      </c>
      <c r="B148" s="40" t="s">
        <v>59</v>
      </c>
      <c r="C148" s="142">
        <f>SUM(C149)</f>
        <v>0</v>
      </c>
      <c r="D148" s="142">
        <f>SUM(D149)</f>
        <v>0</v>
      </c>
      <c r="E148" s="164"/>
    </row>
    <row r="149" spans="1:5" ht="13.5" customHeight="1" x14ac:dyDescent="0.2">
      <c r="A149" s="191" t="s">
        <v>66</v>
      </c>
      <c r="B149" s="39" t="s">
        <v>65</v>
      </c>
      <c r="C149" s="143">
        <f>SUM(C151)</f>
        <v>0</v>
      </c>
      <c r="D149" s="143">
        <f>SUM(D151)</f>
        <v>0</v>
      </c>
      <c r="E149" s="164"/>
    </row>
    <row r="150" spans="1:5" ht="44.25" customHeight="1" x14ac:dyDescent="0.2">
      <c r="A150" s="166" t="s">
        <v>26</v>
      </c>
      <c r="B150" s="71" t="s">
        <v>14</v>
      </c>
      <c r="C150" s="125" t="s">
        <v>169</v>
      </c>
      <c r="D150" s="126" t="s">
        <v>170</v>
      </c>
      <c r="E150" s="167" t="s">
        <v>15</v>
      </c>
    </row>
    <row r="151" spans="1:5" ht="13.5" customHeight="1" thickBot="1" x14ac:dyDescent="0.25">
      <c r="A151" s="204">
        <v>324</v>
      </c>
      <c r="B151" s="205" t="s">
        <v>64</v>
      </c>
      <c r="C151" s="198"/>
      <c r="D151" s="184">
        <v>0</v>
      </c>
      <c r="E151" s="185"/>
    </row>
    <row r="152" spans="1:5" ht="15" customHeight="1" thickTop="1" x14ac:dyDescent="0.2">
      <c r="A152" s="221"/>
      <c r="B152" s="222"/>
      <c r="C152" s="223"/>
      <c r="D152" s="223"/>
      <c r="E152" s="141"/>
    </row>
    <row r="153" spans="1:5" ht="4.5" customHeight="1" thickBot="1" x14ac:dyDescent="0.25">
      <c r="B153" s="19"/>
      <c r="C153" s="98"/>
      <c r="D153" s="98"/>
      <c r="E153" s="72"/>
    </row>
    <row r="154" spans="1:5" ht="13.5" hidden="1" customHeight="1" x14ac:dyDescent="0.2">
      <c r="B154" s="19"/>
      <c r="C154" s="98"/>
      <c r="D154" s="98"/>
      <c r="E154" s="72"/>
    </row>
    <row r="155" spans="1:5" ht="30.75" customHeight="1" thickTop="1" x14ac:dyDescent="0.25">
      <c r="A155" s="159" t="s">
        <v>94</v>
      </c>
      <c r="B155" s="160" t="s">
        <v>93</v>
      </c>
      <c r="C155" s="161">
        <f>SUM(C156,C173)</f>
        <v>680913</v>
      </c>
      <c r="D155" s="161">
        <f>SUM(D156,D173)</f>
        <v>575206.74</v>
      </c>
      <c r="E155" s="162">
        <f t="shared" ref="E155:E157" si="30">D155/C155*100</f>
        <v>84.475805279088519</v>
      </c>
    </row>
    <row r="156" spans="1:5" ht="25.5" x14ac:dyDescent="0.2">
      <c r="A156" s="190" t="s">
        <v>60</v>
      </c>
      <c r="B156" s="40" t="s">
        <v>59</v>
      </c>
      <c r="C156" s="142">
        <f>SUM(C157,C162,C169)</f>
        <v>666509</v>
      </c>
      <c r="D156" s="142">
        <f>SUM(D157,D162,D169)</f>
        <v>575206.74</v>
      </c>
      <c r="E156" s="164">
        <f t="shared" si="30"/>
        <v>86.301421286134172</v>
      </c>
    </row>
    <row r="157" spans="1:5" ht="25.5" x14ac:dyDescent="0.2">
      <c r="A157" s="191" t="s">
        <v>92</v>
      </c>
      <c r="B157" s="39" t="s">
        <v>91</v>
      </c>
      <c r="C157" s="143">
        <f>SUM(C159:C161)</f>
        <v>310309</v>
      </c>
      <c r="D157" s="143">
        <f>SUM(D159:D161)</f>
        <v>278212.5</v>
      </c>
      <c r="E157" s="164">
        <f t="shared" si="30"/>
        <v>89.65660035641892</v>
      </c>
    </row>
    <row r="158" spans="1:5" ht="44.25" customHeight="1" x14ac:dyDescent="0.2">
      <c r="A158" s="166" t="s">
        <v>26</v>
      </c>
      <c r="B158" s="71" t="s">
        <v>14</v>
      </c>
      <c r="C158" s="125" t="s">
        <v>169</v>
      </c>
      <c r="D158" s="126" t="s">
        <v>170</v>
      </c>
      <c r="E158" s="167" t="s">
        <v>15</v>
      </c>
    </row>
    <row r="159" spans="1:5" x14ac:dyDescent="0.2">
      <c r="A159" s="168">
        <v>322</v>
      </c>
      <c r="B159" s="37" t="s">
        <v>190</v>
      </c>
      <c r="C159" s="144">
        <v>305809</v>
      </c>
      <c r="D159" s="99">
        <v>260933.11</v>
      </c>
      <c r="E159" s="164">
        <f t="shared" ref="E159:E162" si="31">D159/C159*100</f>
        <v>85.325516907612268</v>
      </c>
    </row>
    <row r="160" spans="1:5" x14ac:dyDescent="0.2">
      <c r="A160" s="168">
        <v>323</v>
      </c>
      <c r="B160" s="37" t="s">
        <v>32</v>
      </c>
      <c r="C160" s="144">
        <v>4500</v>
      </c>
      <c r="D160" s="99">
        <v>2875.75</v>
      </c>
      <c r="E160" s="164">
        <f t="shared" si="31"/>
        <v>63.905555555555559</v>
      </c>
    </row>
    <row r="161" spans="1:5" x14ac:dyDescent="0.2">
      <c r="A161" s="168">
        <v>422</v>
      </c>
      <c r="B161" s="37" t="s">
        <v>35</v>
      </c>
      <c r="C161" s="130">
        <v>0</v>
      </c>
      <c r="D161" s="100">
        <v>14403.64</v>
      </c>
      <c r="E161" s="123" t="e">
        <f t="shared" si="31"/>
        <v>#DIV/0!</v>
      </c>
    </row>
    <row r="162" spans="1:5" ht="25.5" x14ac:dyDescent="0.2">
      <c r="A162" s="191" t="s">
        <v>58</v>
      </c>
      <c r="B162" s="39" t="s">
        <v>57</v>
      </c>
      <c r="C162" s="143">
        <f>SUM(C164:C168)</f>
        <v>8000</v>
      </c>
      <c r="D162" s="143">
        <f>SUM(D164:D168)</f>
        <v>0</v>
      </c>
      <c r="E162" s="164">
        <f t="shared" si="31"/>
        <v>0</v>
      </c>
    </row>
    <row r="163" spans="1:5" ht="40.5" customHeight="1" x14ac:dyDescent="0.2">
      <c r="A163" s="166" t="s">
        <v>26</v>
      </c>
      <c r="B163" s="71" t="s">
        <v>14</v>
      </c>
      <c r="C163" s="125" t="s">
        <v>169</v>
      </c>
      <c r="D163" s="126" t="s">
        <v>170</v>
      </c>
      <c r="E163" s="167" t="s">
        <v>15</v>
      </c>
    </row>
    <row r="164" spans="1:5" ht="25.5" x14ac:dyDescent="0.2">
      <c r="A164" s="168">
        <v>312</v>
      </c>
      <c r="B164" s="37" t="s">
        <v>90</v>
      </c>
      <c r="C164" s="144">
        <v>0</v>
      </c>
      <c r="D164" s="99">
        <v>0</v>
      </c>
      <c r="E164" s="164"/>
    </row>
    <row r="165" spans="1:5" ht="25.5" x14ac:dyDescent="0.2">
      <c r="A165" s="168">
        <v>321</v>
      </c>
      <c r="B165" s="37" t="s">
        <v>89</v>
      </c>
      <c r="C165" s="144">
        <v>5000</v>
      </c>
      <c r="D165" s="99">
        <v>0</v>
      </c>
      <c r="E165" s="123">
        <f t="shared" ref="E165" si="32">D165/C165*100</f>
        <v>0</v>
      </c>
    </row>
    <row r="166" spans="1:5" ht="25.5" x14ac:dyDescent="0.2">
      <c r="A166" s="168">
        <v>322</v>
      </c>
      <c r="B166" s="37" t="s">
        <v>88</v>
      </c>
      <c r="C166" s="144">
        <v>0</v>
      </c>
      <c r="D166" s="99">
        <v>0</v>
      </c>
      <c r="E166" s="164"/>
    </row>
    <row r="167" spans="1:5" x14ac:dyDescent="0.2">
      <c r="A167" s="168">
        <v>323</v>
      </c>
      <c r="B167" s="37" t="s">
        <v>32</v>
      </c>
      <c r="C167" s="144">
        <v>3000</v>
      </c>
      <c r="D167" s="99">
        <v>0</v>
      </c>
      <c r="E167" s="164">
        <f t="shared" ref="E167:E171" si="33">D167/C167*100</f>
        <v>0</v>
      </c>
    </row>
    <row r="168" spans="1:5" x14ac:dyDescent="0.2">
      <c r="A168" s="168">
        <v>323</v>
      </c>
      <c r="B168" s="37" t="s">
        <v>87</v>
      </c>
      <c r="C168" s="144"/>
      <c r="D168" s="99"/>
      <c r="E168" s="164"/>
    </row>
    <row r="169" spans="1:5" ht="25.5" x14ac:dyDescent="0.2">
      <c r="A169" s="191" t="s">
        <v>86</v>
      </c>
      <c r="B169" s="39" t="s">
        <v>85</v>
      </c>
      <c r="C169" s="143">
        <f>SUM(C170:C171)</f>
        <v>348200</v>
      </c>
      <c r="D169" s="143">
        <f>SUM(D170:D171)</f>
        <v>296994.24</v>
      </c>
      <c r="E169" s="164">
        <f t="shared" si="33"/>
        <v>85.294152785755301</v>
      </c>
    </row>
    <row r="170" spans="1:5" x14ac:dyDescent="0.2">
      <c r="A170" s="168">
        <v>311</v>
      </c>
      <c r="B170" s="37" t="s">
        <v>84</v>
      </c>
      <c r="C170" s="124">
        <v>117200</v>
      </c>
      <c r="D170" s="99">
        <v>116319.24</v>
      </c>
      <c r="E170" s="164">
        <f t="shared" si="33"/>
        <v>99.248498293515368</v>
      </c>
    </row>
    <row r="171" spans="1:5" x14ac:dyDescent="0.2">
      <c r="A171" s="168">
        <v>323</v>
      </c>
      <c r="B171" s="37" t="s">
        <v>83</v>
      </c>
      <c r="C171" s="124">
        <v>231000</v>
      </c>
      <c r="D171" s="99">
        <v>180675</v>
      </c>
      <c r="E171" s="164">
        <f t="shared" si="33"/>
        <v>78.214285714285708</v>
      </c>
    </row>
    <row r="172" spans="1:5" x14ac:dyDescent="0.2">
      <c r="A172" s="215"/>
      <c r="B172" s="73"/>
      <c r="C172" s="151"/>
      <c r="D172" s="115"/>
      <c r="E172" s="216"/>
    </row>
    <row r="173" spans="1:5" ht="26.25" customHeight="1" x14ac:dyDescent="0.2">
      <c r="A173" s="163" t="s">
        <v>41</v>
      </c>
      <c r="B173" s="35" t="s">
        <v>40</v>
      </c>
      <c r="C173" s="150">
        <f>SUM(C174:C174)</f>
        <v>14404</v>
      </c>
      <c r="D173" s="150">
        <f>SUM(D174:D174)</f>
        <v>0</v>
      </c>
      <c r="E173" s="164">
        <f t="shared" ref="E173:E174" si="34">D173/C173*100</f>
        <v>0</v>
      </c>
    </row>
    <row r="174" spans="1:5" ht="22.5" customHeight="1" x14ac:dyDescent="0.2">
      <c r="A174" s="165" t="s">
        <v>39</v>
      </c>
      <c r="B174" s="34" t="s">
        <v>38</v>
      </c>
      <c r="C174" s="149">
        <f>SUM(C176)</f>
        <v>14404</v>
      </c>
      <c r="D174" s="149">
        <f>SUM(D176)</f>
        <v>0</v>
      </c>
      <c r="E174" s="164">
        <f t="shared" si="34"/>
        <v>0</v>
      </c>
    </row>
    <row r="175" spans="1:5" ht="29.25" customHeight="1" x14ac:dyDescent="0.2">
      <c r="A175" s="166" t="s">
        <v>26</v>
      </c>
      <c r="B175" s="71" t="s">
        <v>14</v>
      </c>
      <c r="C175" s="125" t="s">
        <v>169</v>
      </c>
      <c r="D175" s="126" t="s">
        <v>170</v>
      </c>
      <c r="E175" s="167" t="s">
        <v>15</v>
      </c>
    </row>
    <row r="176" spans="1:5" ht="21" customHeight="1" thickBot="1" x14ac:dyDescent="0.25">
      <c r="A176" s="217">
        <v>422</v>
      </c>
      <c r="B176" s="218" t="s">
        <v>191</v>
      </c>
      <c r="C176" s="219">
        <v>14404</v>
      </c>
      <c r="D176" s="220">
        <v>0</v>
      </c>
      <c r="E176" s="185">
        <f t="shared" ref="E176" si="35">D176/C176*100</f>
        <v>0</v>
      </c>
    </row>
    <row r="177" spans="1:5" ht="21" customHeight="1" thickTop="1" thickBot="1" x14ac:dyDescent="0.25">
      <c r="A177" s="78"/>
      <c r="B177" s="88"/>
      <c r="C177" s="153"/>
      <c r="D177" s="113"/>
      <c r="E177" s="152"/>
    </row>
    <row r="178" spans="1:5" ht="36" customHeight="1" thickTop="1" x14ac:dyDescent="0.25">
      <c r="A178" s="159" t="s">
        <v>176</v>
      </c>
      <c r="B178" s="160" t="s">
        <v>177</v>
      </c>
      <c r="C178" s="161">
        <f>SUM(C179)</f>
        <v>775</v>
      </c>
      <c r="D178" s="161">
        <f>SUM(D179)</f>
        <v>1286.0899999999999</v>
      </c>
      <c r="E178" s="162">
        <f t="shared" ref="E178:E182" si="36">D178/C178*100</f>
        <v>165.94709677419354</v>
      </c>
    </row>
    <row r="179" spans="1:5" ht="28.5" customHeight="1" x14ac:dyDescent="0.2">
      <c r="A179" s="190" t="s">
        <v>60</v>
      </c>
      <c r="B179" s="40" t="s">
        <v>59</v>
      </c>
      <c r="C179" s="142">
        <f>SUM(C180)</f>
        <v>775</v>
      </c>
      <c r="D179" s="142">
        <f>SUM(D180)</f>
        <v>1286.0899999999999</v>
      </c>
      <c r="E179" s="164">
        <f t="shared" si="36"/>
        <v>165.94709677419354</v>
      </c>
    </row>
    <row r="180" spans="1:5" ht="35.25" customHeight="1" x14ac:dyDescent="0.2">
      <c r="A180" s="191" t="s">
        <v>178</v>
      </c>
      <c r="B180" s="39" t="s">
        <v>179</v>
      </c>
      <c r="C180" s="143">
        <f>SUM(C182:C182)</f>
        <v>775</v>
      </c>
      <c r="D180" s="143">
        <f>SUM(D182:D182)</f>
        <v>1286.0899999999999</v>
      </c>
      <c r="E180" s="164">
        <f t="shared" si="36"/>
        <v>165.94709677419354</v>
      </c>
    </row>
    <row r="181" spans="1:5" ht="25.5" customHeight="1" x14ac:dyDescent="0.2">
      <c r="A181" s="166" t="s">
        <v>26</v>
      </c>
      <c r="B181" s="71" t="s">
        <v>14</v>
      </c>
      <c r="C181" s="154" t="s">
        <v>169</v>
      </c>
      <c r="D181" s="155" t="s">
        <v>170</v>
      </c>
      <c r="E181" s="167" t="s">
        <v>15</v>
      </c>
    </row>
    <row r="182" spans="1:5" ht="21" customHeight="1" thickBot="1" x14ac:dyDescent="0.25">
      <c r="A182" s="204">
        <v>322</v>
      </c>
      <c r="B182" s="205" t="s">
        <v>42</v>
      </c>
      <c r="C182" s="210">
        <v>775</v>
      </c>
      <c r="D182" s="184">
        <v>1286.0899999999999</v>
      </c>
      <c r="E182" s="185">
        <f t="shared" si="36"/>
        <v>165.94709677419354</v>
      </c>
    </row>
    <row r="183" spans="1:5" ht="11.25" customHeight="1" thickTop="1" thickBot="1" x14ac:dyDescent="0.25">
      <c r="A183" s="43"/>
      <c r="B183" s="43"/>
      <c r="C183" s="156"/>
      <c r="D183" s="116"/>
      <c r="E183" s="117"/>
    </row>
    <row r="184" spans="1:5" ht="30" customHeight="1" thickTop="1" x14ac:dyDescent="0.25">
      <c r="A184" s="159" t="s">
        <v>82</v>
      </c>
      <c r="B184" s="160" t="s">
        <v>81</v>
      </c>
      <c r="C184" s="161">
        <f>SUM(C185,C196,C206)</f>
        <v>6078347</v>
      </c>
      <c r="D184" s="161">
        <f>SUM(D185,D196,D206)</f>
        <v>5962954.2400000002</v>
      </c>
      <c r="E184" s="162">
        <f t="shared" ref="E184" si="37">D184/C184*100</f>
        <v>98.101576629303992</v>
      </c>
    </row>
    <row r="185" spans="1:5" ht="25.5" x14ac:dyDescent="0.2">
      <c r="A185" s="163" t="s">
        <v>46</v>
      </c>
      <c r="B185" s="35" t="s">
        <v>45</v>
      </c>
      <c r="C185" s="142">
        <f>SUM(C186,C190)</f>
        <v>5846539</v>
      </c>
      <c r="D185" s="142">
        <f>SUM(D186,D190)</f>
        <v>5761300.6699999999</v>
      </c>
      <c r="E185" s="164">
        <f t="shared" ref="E185:E186" si="38">D185/C185*100</f>
        <v>98.54207198481015</v>
      </c>
    </row>
    <row r="186" spans="1:5" ht="25.5" x14ac:dyDescent="0.2">
      <c r="A186" s="191" t="s">
        <v>80</v>
      </c>
      <c r="B186" s="39" t="s">
        <v>79</v>
      </c>
      <c r="C186" s="143">
        <f>SUM(C188:C189)</f>
        <v>5420650</v>
      </c>
      <c r="D186" s="143">
        <f>SUM(D188:D189)</f>
        <v>5377102.6699999999</v>
      </c>
      <c r="E186" s="164">
        <f t="shared" si="38"/>
        <v>99.196640070840218</v>
      </c>
    </row>
    <row r="187" spans="1:5" ht="39.75" customHeight="1" x14ac:dyDescent="0.2">
      <c r="A187" s="166" t="s">
        <v>26</v>
      </c>
      <c r="B187" s="71" t="s">
        <v>14</v>
      </c>
      <c r="C187" s="125" t="s">
        <v>169</v>
      </c>
      <c r="D187" s="126" t="s">
        <v>170</v>
      </c>
      <c r="E187" s="167" t="s">
        <v>15</v>
      </c>
    </row>
    <row r="188" spans="1:5" x14ac:dyDescent="0.2">
      <c r="A188" s="168">
        <v>311</v>
      </c>
      <c r="B188" s="37" t="s">
        <v>78</v>
      </c>
      <c r="C188" s="144">
        <v>4654400</v>
      </c>
      <c r="D188" s="99">
        <v>4640695.6399999997</v>
      </c>
      <c r="E188" s="164">
        <f t="shared" ref="E188:E190" si="39">D188/C188*100</f>
        <v>99.705561189412165</v>
      </c>
    </row>
    <row r="189" spans="1:5" x14ac:dyDescent="0.2">
      <c r="A189" s="168">
        <v>313</v>
      </c>
      <c r="B189" s="37" t="s">
        <v>29</v>
      </c>
      <c r="C189" s="144">
        <v>766250</v>
      </c>
      <c r="D189" s="99">
        <v>736407.03</v>
      </c>
      <c r="E189" s="164">
        <f t="shared" si="39"/>
        <v>96.105322022838507</v>
      </c>
    </row>
    <row r="190" spans="1:5" ht="25.5" x14ac:dyDescent="0.2">
      <c r="A190" s="191" t="s">
        <v>77</v>
      </c>
      <c r="B190" s="39" t="s">
        <v>76</v>
      </c>
      <c r="C190" s="143">
        <f>SUM(C192:C195)</f>
        <v>425889</v>
      </c>
      <c r="D190" s="143">
        <f>SUM(D192:D195)</f>
        <v>384198</v>
      </c>
      <c r="E190" s="164">
        <f t="shared" si="39"/>
        <v>90.21082958235597</v>
      </c>
    </row>
    <row r="191" spans="1:5" ht="42.75" customHeight="1" x14ac:dyDescent="0.2">
      <c r="A191" s="166" t="s">
        <v>26</v>
      </c>
      <c r="B191" s="71" t="s">
        <v>14</v>
      </c>
      <c r="C191" s="125" t="s">
        <v>169</v>
      </c>
      <c r="D191" s="126" t="s">
        <v>170</v>
      </c>
      <c r="E191" s="167" t="s">
        <v>15</v>
      </c>
    </row>
    <row r="192" spans="1:5" x14ac:dyDescent="0.2">
      <c r="A192" s="168">
        <v>312</v>
      </c>
      <c r="B192" s="37" t="s">
        <v>28</v>
      </c>
      <c r="C192" s="144">
        <v>226189</v>
      </c>
      <c r="D192" s="99">
        <v>246516.88</v>
      </c>
      <c r="E192" s="164">
        <f t="shared" ref="E192:E195" si="40">D192/C192*100</f>
        <v>108.98712138963434</v>
      </c>
    </row>
    <row r="193" spans="1:5" x14ac:dyDescent="0.2">
      <c r="A193" s="168">
        <v>321</v>
      </c>
      <c r="B193" s="37" t="s">
        <v>30</v>
      </c>
      <c r="C193" s="144">
        <v>99000</v>
      </c>
      <c r="D193" s="99">
        <v>90517.59</v>
      </c>
      <c r="E193" s="164">
        <f t="shared" si="40"/>
        <v>91.431909090909087</v>
      </c>
    </row>
    <row r="194" spans="1:5" ht="25.5" x14ac:dyDescent="0.2">
      <c r="A194" s="168">
        <v>329</v>
      </c>
      <c r="B194" s="37" t="s">
        <v>74</v>
      </c>
      <c r="C194" s="144">
        <v>67200</v>
      </c>
      <c r="D194" s="99">
        <v>18575</v>
      </c>
      <c r="E194" s="164">
        <f t="shared" si="40"/>
        <v>27.641369047619047</v>
      </c>
    </row>
    <row r="195" spans="1:5" x14ac:dyDescent="0.2">
      <c r="A195" s="168">
        <v>343</v>
      </c>
      <c r="B195" s="37" t="s">
        <v>34</v>
      </c>
      <c r="C195" s="144">
        <v>33500</v>
      </c>
      <c r="D195" s="99">
        <v>28588.53</v>
      </c>
      <c r="E195" s="170">
        <f t="shared" si="40"/>
        <v>85.338895522388057</v>
      </c>
    </row>
    <row r="196" spans="1:5" ht="25.5" x14ac:dyDescent="0.2">
      <c r="A196" s="190" t="s">
        <v>60</v>
      </c>
      <c r="B196" s="40" t="s">
        <v>59</v>
      </c>
      <c r="C196" s="142">
        <f>SUM(C197)</f>
        <v>153808</v>
      </c>
      <c r="D196" s="142">
        <f>SUM(D197)</f>
        <v>188411.07</v>
      </c>
      <c r="E196" s="164">
        <f t="shared" ref="E196:E197" si="41">D196/C196*100</f>
        <v>122.49757489857484</v>
      </c>
    </row>
    <row r="197" spans="1:5" ht="25.5" x14ac:dyDescent="0.2">
      <c r="A197" s="191" t="s">
        <v>58</v>
      </c>
      <c r="B197" s="39" t="s">
        <v>57</v>
      </c>
      <c r="C197" s="143">
        <f>SUM(C199:C205)</f>
        <v>153808</v>
      </c>
      <c r="D197" s="143">
        <f>SUM(D199:D205)</f>
        <v>188411.07</v>
      </c>
      <c r="E197" s="164">
        <f t="shared" si="41"/>
        <v>122.49757489857484</v>
      </c>
    </row>
    <row r="198" spans="1:5" ht="39" customHeight="1" x14ac:dyDescent="0.2">
      <c r="A198" s="166" t="s">
        <v>26</v>
      </c>
      <c r="B198" s="71" t="s">
        <v>14</v>
      </c>
      <c r="C198" s="125" t="s">
        <v>169</v>
      </c>
      <c r="D198" s="126" t="s">
        <v>170</v>
      </c>
      <c r="E198" s="167" t="s">
        <v>15</v>
      </c>
    </row>
    <row r="199" spans="1:5" x14ac:dyDescent="0.2">
      <c r="A199" s="168">
        <v>312</v>
      </c>
      <c r="B199" s="37" t="s">
        <v>28</v>
      </c>
      <c r="C199" s="144">
        <v>8404</v>
      </c>
      <c r="D199" s="99"/>
      <c r="E199" s="164">
        <f t="shared" ref="E199:E207" si="42">D199/C199*100</f>
        <v>0</v>
      </c>
    </row>
    <row r="200" spans="1:5" x14ac:dyDescent="0.2">
      <c r="A200" s="168">
        <v>321</v>
      </c>
      <c r="B200" s="37" t="s">
        <v>30</v>
      </c>
      <c r="C200" s="144">
        <v>1000</v>
      </c>
      <c r="D200" s="99">
        <v>0</v>
      </c>
      <c r="E200" s="164">
        <f t="shared" si="42"/>
        <v>0</v>
      </c>
    </row>
    <row r="201" spans="1:5" x14ac:dyDescent="0.2">
      <c r="A201" s="168">
        <v>322</v>
      </c>
      <c r="B201" s="37" t="s">
        <v>190</v>
      </c>
      <c r="C201" s="144">
        <v>11804</v>
      </c>
      <c r="D201" s="99">
        <v>10810.97</v>
      </c>
      <c r="E201" s="164">
        <f t="shared" si="42"/>
        <v>91.587343273466615</v>
      </c>
    </row>
    <row r="202" spans="1:5" ht="25.5" x14ac:dyDescent="0.2">
      <c r="A202" s="168">
        <v>322</v>
      </c>
      <c r="B202" s="37" t="s">
        <v>73</v>
      </c>
      <c r="C202" s="144"/>
      <c r="D202" s="99"/>
      <c r="E202" s="164"/>
    </row>
    <row r="203" spans="1:5" ht="26.25" customHeight="1" x14ac:dyDescent="0.2">
      <c r="A203" s="168">
        <v>323</v>
      </c>
      <c r="B203" s="37" t="s">
        <v>32</v>
      </c>
      <c r="C203" s="144">
        <v>10700</v>
      </c>
      <c r="D203" s="99">
        <v>10575</v>
      </c>
      <c r="E203" s="164">
        <f t="shared" si="42"/>
        <v>98.831775700934571</v>
      </c>
    </row>
    <row r="204" spans="1:5" ht="14.25" customHeight="1" x14ac:dyDescent="0.2">
      <c r="A204" s="168">
        <v>329</v>
      </c>
      <c r="B204" s="37" t="s">
        <v>33</v>
      </c>
      <c r="C204" s="144">
        <v>1900</v>
      </c>
      <c r="D204" s="99">
        <v>50028.35</v>
      </c>
      <c r="E204" s="164">
        <f t="shared" si="42"/>
        <v>2633.0710526315788</v>
      </c>
    </row>
    <row r="205" spans="1:5" ht="14.25" customHeight="1" x14ac:dyDescent="0.2">
      <c r="A205" s="168">
        <v>372</v>
      </c>
      <c r="B205" s="37" t="s">
        <v>103</v>
      </c>
      <c r="C205" s="130">
        <v>120000</v>
      </c>
      <c r="D205" s="100">
        <v>116996.75</v>
      </c>
      <c r="E205" s="164">
        <f t="shared" si="42"/>
        <v>97.497291666666669</v>
      </c>
    </row>
    <row r="206" spans="1:5" ht="34.5" customHeight="1" x14ac:dyDescent="0.2">
      <c r="A206" s="163" t="s">
        <v>41</v>
      </c>
      <c r="B206" s="35" t="s">
        <v>40</v>
      </c>
      <c r="C206" s="150">
        <f>SUM(C207:C207)</f>
        <v>78000</v>
      </c>
      <c r="D206" s="150">
        <f>SUM(D207:D207)</f>
        <v>13242.5</v>
      </c>
      <c r="E206" s="164">
        <f t="shared" si="42"/>
        <v>16.977564102564102</v>
      </c>
    </row>
    <row r="207" spans="1:5" ht="25.5" x14ac:dyDescent="0.2">
      <c r="A207" s="165" t="s">
        <v>39</v>
      </c>
      <c r="B207" s="34" t="s">
        <v>38</v>
      </c>
      <c r="C207" s="149">
        <f>SUM(C209:C213)</f>
        <v>78000</v>
      </c>
      <c r="D207" s="149">
        <f>SUM(D209:D213)</f>
        <v>13242.5</v>
      </c>
      <c r="E207" s="164">
        <f t="shared" si="42"/>
        <v>16.977564102564102</v>
      </c>
    </row>
    <row r="208" spans="1:5" ht="44.25" customHeight="1" x14ac:dyDescent="0.2">
      <c r="A208" s="166" t="s">
        <v>26</v>
      </c>
      <c r="B208" s="71" t="s">
        <v>14</v>
      </c>
      <c r="C208" s="125" t="s">
        <v>169</v>
      </c>
      <c r="D208" s="126" t="s">
        <v>170</v>
      </c>
      <c r="E208" s="167" t="s">
        <v>15</v>
      </c>
    </row>
    <row r="209" spans="1:5" x14ac:dyDescent="0.2">
      <c r="A209" s="168">
        <v>322</v>
      </c>
      <c r="B209" s="37" t="s">
        <v>31</v>
      </c>
      <c r="C209" s="124"/>
      <c r="D209" s="124"/>
      <c r="E209" s="164"/>
    </row>
    <row r="210" spans="1:5" x14ac:dyDescent="0.2">
      <c r="A210" s="203">
        <v>323</v>
      </c>
      <c r="B210" s="37" t="s">
        <v>32</v>
      </c>
      <c r="C210" s="124"/>
      <c r="D210" s="124"/>
      <c r="E210" s="164"/>
    </row>
    <row r="211" spans="1:5" x14ac:dyDescent="0.2">
      <c r="A211" s="171">
        <v>372</v>
      </c>
      <c r="B211" s="37" t="s">
        <v>31</v>
      </c>
      <c r="C211" s="124"/>
      <c r="D211" s="99"/>
      <c r="E211" s="164"/>
    </row>
    <row r="212" spans="1:5" ht="25.5" x14ac:dyDescent="0.2">
      <c r="A212" s="171">
        <v>422</v>
      </c>
      <c r="B212" s="32" t="s">
        <v>72</v>
      </c>
      <c r="C212" s="124">
        <v>28000</v>
      </c>
      <c r="D212" s="99">
        <v>0</v>
      </c>
      <c r="E212" s="164">
        <f t="shared" ref="E212:E213" si="43">D212/C212*100</f>
        <v>0</v>
      </c>
    </row>
    <row r="213" spans="1:5" ht="13.5" thickBot="1" x14ac:dyDescent="0.25">
      <c r="A213" s="181">
        <v>424</v>
      </c>
      <c r="B213" s="182" t="s">
        <v>71</v>
      </c>
      <c r="C213" s="183">
        <v>50000</v>
      </c>
      <c r="D213" s="184">
        <v>13242.5</v>
      </c>
      <c r="E213" s="185">
        <f t="shared" si="43"/>
        <v>26.484999999999996</v>
      </c>
    </row>
    <row r="214" spans="1:5" ht="14.25" thickTop="1" thickBot="1" x14ac:dyDescent="0.25">
      <c r="A214" s="78"/>
      <c r="B214" s="88"/>
      <c r="C214" s="153"/>
      <c r="D214" s="113"/>
      <c r="E214" s="152"/>
    </row>
    <row r="215" spans="1:5" ht="48" thickTop="1" x14ac:dyDescent="0.25">
      <c r="A215" s="159" t="s">
        <v>180</v>
      </c>
      <c r="B215" s="160" t="s">
        <v>181</v>
      </c>
      <c r="C215" s="161">
        <f>SUM(C216)</f>
        <v>1849</v>
      </c>
      <c r="D215" s="161">
        <f>SUM(D216)</f>
        <v>486.28</v>
      </c>
      <c r="E215" s="162">
        <f t="shared" ref="E215:E219" si="44">D215/C215*100</f>
        <v>26.299621416982149</v>
      </c>
    </row>
    <row r="216" spans="1:5" ht="25.5" x14ac:dyDescent="0.2">
      <c r="A216" s="190" t="s">
        <v>60</v>
      </c>
      <c r="B216" s="40" t="s">
        <v>59</v>
      </c>
      <c r="C216" s="142">
        <f>SUM(C217)</f>
        <v>1849</v>
      </c>
      <c r="D216" s="142">
        <f>SUM(D217)</f>
        <v>486.28</v>
      </c>
      <c r="E216" s="164">
        <f t="shared" si="44"/>
        <v>26.299621416982149</v>
      </c>
    </row>
    <row r="217" spans="1:5" ht="36.75" customHeight="1" x14ac:dyDescent="0.2">
      <c r="A217" s="191" t="s">
        <v>182</v>
      </c>
      <c r="B217" s="39" t="s">
        <v>183</v>
      </c>
      <c r="C217" s="143">
        <f>SUM(C219:C220)</f>
        <v>1849</v>
      </c>
      <c r="D217" s="143">
        <f>SUM(D219:D220)</f>
        <v>486.28</v>
      </c>
      <c r="E217" s="164">
        <f t="shared" si="44"/>
        <v>26.299621416982149</v>
      </c>
    </row>
    <row r="218" spans="1:5" ht="38.25" x14ac:dyDescent="0.2">
      <c r="A218" s="166" t="s">
        <v>26</v>
      </c>
      <c r="B218" s="71" t="s">
        <v>14</v>
      </c>
      <c r="C218" s="154" t="s">
        <v>169</v>
      </c>
      <c r="D218" s="155" t="s">
        <v>170</v>
      </c>
      <c r="E218" s="167" t="s">
        <v>15</v>
      </c>
    </row>
    <row r="219" spans="1:5" ht="13.5" thickBot="1" x14ac:dyDescent="0.25">
      <c r="A219" s="204">
        <v>322</v>
      </c>
      <c r="B219" s="205" t="s">
        <v>42</v>
      </c>
      <c r="C219" s="210">
        <v>1849</v>
      </c>
      <c r="D219" s="184">
        <v>486.28</v>
      </c>
      <c r="E219" s="185">
        <f t="shared" si="44"/>
        <v>26.299621416982149</v>
      </c>
    </row>
    <row r="220" spans="1:5" ht="14.25" thickTop="1" thickBot="1" x14ac:dyDescent="0.25">
      <c r="B220" s="19"/>
      <c r="C220" s="98"/>
      <c r="D220" s="98"/>
      <c r="E220" s="72"/>
    </row>
    <row r="221" spans="1:5" ht="33" customHeight="1" thickTop="1" x14ac:dyDescent="0.25">
      <c r="A221" s="159" t="s">
        <v>70</v>
      </c>
      <c r="B221" s="160" t="s">
        <v>69</v>
      </c>
      <c r="C221" s="161">
        <f>SUM(C222:C222)</f>
        <v>5700</v>
      </c>
      <c r="D221" s="161">
        <f>SUM(D222:D222)</f>
        <v>5000</v>
      </c>
      <c r="E221" s="162">
        <f t="shared" ref="E221:E223" si="45">D221/C221*100</f>
        <v>87.719298245614027</v>
      </c>
    </row>
    <row r="222" spans="1:5" ht="33" customHeight="1" x14ac:dyDescent="0.2">
      <c r="A222" s="190" t="s">
        <v>60</v>
      </c>
      <c r="B222" s="40" t="s">
        <v>59</v>
      </c>
      <c r="C222" s="142">
        <f>SUM(C223)</f>
        <v>5700</v>
      </c>
      <c r="D222" s="142">
        <f>SUM(D223)</f>
        <v>5000</v>
      </c>
      <c r="E222" s="164">
        <f t="shared" si="45"/>
        <v>87.719298245614027</v>
      </c>
    </row>
    <row r="223" spans="1:5" ht="31.5" customHeight="1" x14ac:dyDescent="0.2">
      <c r="A223" s="191" t="s">
        <v>58</v>
      </c>
      <c r="B223" s="39" t="s">
        <v>57</v>
      </c>
      <c r="C223" s="143">
        <f>SUM(C225:C227)</f>
        <v>5700</v>
      </c>
      <c r="D223" s="143">
        <f>SUM(D225:D227)</f>
        <v>5000</v>
      </c>
      <c r="E223" s="164">
        <f t="shared" si="45"/>
        <v>87.719298245614027</v>
      </c>
    </row>
    <row r="224" spans="1:5" ht="42" customHeight="1" x14ac:dyDescent="0.2">
      <c r="A224" s="166" t="s">
        <v>26</v>
      </c>
      <c r="B224" s="71" t="s">
        <v>14</v>
      </c>
      <c r="C224" s="125" t="s">
        <v>169</v>
      </c>
      <c r="D224" s="126" t="s">
        <v>170</v>
      </c>
      <c r="E224" s="167" t="s">
        <v>15</v>
      </c>
    </row>
    <row r="225" spans="1:5" ht="24.75" customHeight="1" x14ac:dyDescent="0.2">
      <c r="A225" s="203">
        <v>321</v>
      </c>
      <c r="B225" s="47" t="s">
        <v>30</v>
      </c>
      <c r="C225" s="144">
        <v>0</v>
      </c>
      <c r="D225" s="144">
        <v>0</v>
      </c>
      <c r="E225" s="164"/>
    </row>
    <row r="226" spans="1:5" x14ac:dyDescent="0.2">
      <c r="A226" s="168">
        <v>322</v>
      </c>
      <c r="B226" s="37" t="s">
        <v>42</v>
      </c>
      <c r="C226" s="144">
        <v>700</v>
      </c>
      <c r="D226" s="99">
        <v>0</v>
      </c>
      <c r="E226" s="164">
        <f t="shared" ref="E226:E227" si="46">D226/C226*100</f>
        <v>0</v>
      </c>
    </row>
    <row r="227" spans="1:5" ht="13.5" thickBot="1" x14ac:dyDescent="0.25">
      <c r="A227" s="211">
        <v>323</v>
      </c>
      <c r="B227" s="212" t="s">
        <v>184</v>
      </c>
      <c r="C227" s="213">
        <v>5000</v>
      </c>
      <c r="D227" s="214">
        <v>5000</v>
      </c>
      <c r="E227" s="123">
        <f t="shared" si="46"/>
        <v>100</v>
      </c>
    </row>
    <row r="228" spans="1:5" ht="14.25" thickTop="1" thickBot="1" x14ac:dyDescent="0.25">
      <c r="A228" s="206"/>
      <c r="B228" s="207"/>
      <c r="C228" s="208"/>
      <c r="D228" s="209"/>
      <c r="E228" s="189"/>
    </row>
    <row r="229" spans="1:5" ht="48" thickTop="1" x14ac:dyDescent="0.25">
      <c r="A229" s="159" t="s">
        <v>185</v>
      </c>
      <c r="B229" s="160" t="s">
        <v>186</v>
      </c>
      <c r="C229" s="161">
        <f>SUM(C230)</f>
        <v>19513</v>
      </c>
      <c r="D229" s="161">
        <f>SUM(D230)</f>
        <v>0</v>
      </c>
      <c r="E229" s="162">
        <f t="shared" ref="E229:E231" si="47">D229/C229*100</f>
        <v>0</v>
      </c>
    </row>
    <row r="230" spans="1:5" ht="25.5" x14ac:dyDescent="0.2">
      <c r="A230" s="190" t="s">
        <v>60</v>
      </c>
      <c r="B230" s="40" t="s">
        <v>59</v>
      </c>
      <c r="C230" s="142">
        <f>SUM(C231)</f>
        <v>19513</v>
      </c>
      <c r="D230" s="142">
        <f>SUM(D231)</f>
        <v>0</v>
      </c>
      <c r="E230" s="164">
        <f t="shared" si="47"/>
        <v>0</v>
      </c>
    </row>
    <row r="231" spans="1:5" ht="42.75" customHeight="1" x14ac:dyDescent="0.2">
      <c r="A231" s="191" t="s">
        <v>182</v>
      </c>
      <c r="B231" s="39" t="s">
        <v>183</v>
      </c>
      <c r="C231" s="143">
        <f>SUM(C233:C234)</f>
        <v>19513</v>
      </c>
      <c r="D231" s="143">
        <f>SUM(D233:D234)</f>
        <v>0</v>
      </c>
      <c r="E231" s="164">
        <f t="shared" si="47"/>
        <v>0</v>
      </c>
    </row>
    <row r="232" spans="1:5" ht="38.25" x14ac:dyDescent="0.2">
      <c r="A232" s="166" t="s">
        <v>26</v>
      </c>
      <c r="B232" s="71" t="s">
        <v>14</v>
      </c>
      <c r="C232" s="154" t="s">
        <v>169</v>
      </c>
      <c r="D232" s="155" t="s">
        <v>170</v>
      </c>
      <c r="E232" s="167" t="s">
        <v>15</v>
      </c>
    </row>
    <row r="233" spans="1:5" ht="13.5" thickBot="1" x14ac:dyDescent="0.25">
      <c r="A233" s="204">
        <v>322</v>
      </c>
      <c r="B233" s="205" t="s">
        <v>42</v>
      </c>
      <c r="C233" s="210">
        <v>19513</v>
      </c>
      <c r="D233" s="184"/>
      <c r="E233" s="123">
        <f t="shared" ref="E233" si="48">D233/C233*100</f>
        <v>0</v>
      </c>
    </row>
    <row r="234" spans="1:5" ht="14.25" thickTop="1" thickBot="1" x14ac:dyDescent="0.25">
      <c r="A234" s="206"/>
      <c r="B234" s="207"/>
      <c r="C234" s="208"/>
      <c r="D234" s="209"/>
      <c r="E234" s="189"/>
    </row>
    <row r="235" spans="1:5" ht="30" customHeight="1" thickTop="1" x14ac:dyDescent="0.25">
      <c r="A235" s="159" t="s">
        <v>68</v>
      </c>
      <c r="B235" s="160" t="s">
        <v>67</v>
      </c>
      <c r="C235" s="161">
        <f>SUM(C236)</f>
        <v>15600</v>
      </c>
      <c r="D235" s="161">
        <f t="shared" ref="D235" si="49">SUM(D236)</f>
        <v>0</v>
      </c>
      <c r="E235" s="162">
        <f t="shared" ref="E235:E237" si="50">D235/C235*100</f>
        <v>0</v>
      </c>
    </row>
    <row r="236" spans="1:5" ht="25.5" x14ac:dyDescent="0.2">
      <c r="A236" s="190" t="s">
        <v>60</v>
      </c>
      <c r="B236" s="40" t="s">
        <v>59</v>
      </c>
      <c r="C236" s="142">
        <f t="shared" ref="C236:D236" si="51">SUM(C237)</f>
        <v>15600</v>
      </c>
      <c r="D236" s="142">
        <f t="shared" si="51"/>
        <v>0</v>
      </c>
      <c r="E236" s="164">
        <f t="shared" si="50"/>
        <v>0</v>
      </c>
    </row>
    <row r="237" spans="1:5" ht="25.5" x14ac:dyDescent="0.2">
      <c r="A237" s="191" t="s">
        <v>66</v>
      </c>
      <c r="B237" s="39" t="s">
        <v>65</v>
      </c>
      <c r="C237" s="143">
        <f>SUM(C239:C241)</f>
        <v>15600</v>
      </c>
      <c r="D237" s="143">
        <f t="shared" ref="D237" si="52">SUM(D239:D241)</f>
        <v>0</v>
      </c>
      <c r="E237" s="164">
        <f t="shared" si="50"/>
        <v>0</v>
      </c>
    </row>
    <row r="238" spans="1:5" ht="42" customHeight="1" x14ac:dyDescent="0.2">
      <c r="A238" s="166" t="s">
        <v>26</v>
      </c>
      <c r="B238" s="71" t="s">
        <v>14</v>
      </c>
      <c r="C238" s="125" t="s">
        <v>169</v>
      </c>
      <c r="D238" s="126" t="s">
        <v>170</v>
      </c>
      <c r="E238" s="167" t="s">
        <v>15</v>
      </c>
    </row>
    <row r="239" spans="1:5" ht="24.75" customHeight="1" x14ac:dyDescent="0.2">
      <c r="A239" s="203">
        <v>311</v>
      </c>
      <c r="B239" s="47" t="s">
        <v>149</v>
      </c>
      <c r="C239" s="144">
        <v>0</v>
      </c>
      <c r="D239" s="144">
        <v>0</v>
      </c>
      <c r="E239" s="164"/>
    </row>
    <row r="240" spans="1:5" ht="24.75" customHeight="1" x14ac:dyDescent="0.2">
      <c r="A240" s="203">
        <v>313</v>
      </c>
      <c r="B240" s="47" t="s">
        <v>150</v>
      </c>
      <c r="C240" s="144">
        <v>0</v>
      </c>
      <c r="D240" s="144">
        <v>0</v>
      </c>
      <c r="E240" s="164"/>
    </row>
    <row r="241" spans="1:5" ht="13.5" thickBot="1" x14ac:dyDescent="0.25">
      <c r="A241" s="204">
        <v>324</v>
      </c>
      <c r="B241" s="205" t="s">
        <v>64</v>
      </c>
      <c r="C241" s="198">
        <v>15600</v>
      </c>
      <c r="D241" s="184">
        <v>0</v>
      </c>
      <c r="E241" s="185">
        <f t="shared" ref="E241" si="53">D241/C241*100</f>
        <v>0</v>
      </c>
    </row>
    <row r="242" spans="1:5" ht="14.25" thickTop="1" thickBot="1" x14ac:dyDescent="0.25">
      <c r="A242" s="199"/>
      <c r="B242" s="200"/>
      <c r="C242" s="201"/>
      <c r="D242" s="201"/>
      <c r="E242" s="202"/>
    </row>
    <row r="243" spans="1:5" ht="32.25" thickTop="1" x14ac:dyDescent="0.25">
      <c r="A243" s="159" t="s">
        <v>173</v>
      </c>
      <c r="B243" s="160" t="s">
        <v>187</v>
      </c>
      <c r="C243" s="161">
        <f>SUM(C244:C244)</f>
        <v>200</v>
      </c>
      <c r="D243" s="161">
        <f t="shared" ref="D243" si="54">SUM(D244:D244)</f>
        <v>200</v>
      </c>
      <c r="E243" s="162">
        <f t="shared" ref="E243:E245" si="55">D243/C243*100</f>
        <v>100</v>
      </c>
    </row>
    <row r="244" spans="1:5" ht="25.5" x14ac:dyDescent="0.2">
      <c r="A244" s="190" t="s">
        <v>60</v>
      </c>
      <c r="B244" s="40" t="s">
        <v>59</v>
      </c>
      <c r="C244" s="142">
        <f>SUM(C245)</f>
        <v>200</v>
      </c>
      <c r="D244" s="142">
        <f t="shared" ref="D244" si="56">SUM(D245)</f>
        <v>200</v>
      </c>
      <c r="E244" s="164">
        <f t="shared" si="55"/>
        <v>100</v>
      </c>
    </row>
    <row r="245" spans="1:5" ht="25.5" x14ac:dyDescent="0.2">
      <c r="A245" s="191" t="s">
        <v>58</v>
      </c>
      <c r="B245" s="39" t="s">
        <v>57</v>
      </c>
      <c r="C245" s="143">
        <f>SUM(C247:C247)</f>
        <v>200</v>
      </c>
      <c r="D245" s="143">
        <f>SUM(D247:D247)</f>
        <v>200</v>
      </c>
      <c r="E245" s="164">
        <f t="shared" si="55"/>
        <v>100</v>
      </c>
    </row>
    <row r="246" spans="1:5" ht="38.25" x14ac:dyDescent="0.2">
      <c r="A246" s="166" t="s">
        <v>26</v>
      </c>
      <c r="B246" s="71" t="s">
        <v>14</v>
      </c>
      <c r="C246" s="125" t="s">
        <v>169</v>
      </c>
      <c r="D246" s="126" t="s">
        <v>170</v>
      </c>
      <c r="E246" s="167" t="s">
        <v>15</v>
      </c>
    </row>
    <row r="247" spans="1:5" ht="13.5" thickBot="1" x14ac:dyDescent="0.25">
      <c r="A247" s="196">
        <v>321</v>
      </c>
      <c r="B247" s="197" t="s">
        <v>30</v>
      </c>
      <c r="C247" s="198">
        <v>200</v>
      </c>
      <c r="D247" s="198">
        <v>200</v>
      </c>
      <c r="E247" s="185">
        <f t="shared" ref="E247" si="57">D247/C247*100</f>
        <v>100</v>
      </c>
    </row>
    <row r="248" spans="1:5" ht="14.25" thickTop="1" thickBot="1" x14ac:dyDescent="0.25">
      <c r="B248" s="19"/>
      <c r="C248" s="98"/>
      <c r="D248" s="98"/>
      <c r="E248" s="72"/>
    </row>
    <row r="249" spans="1:5" ht="39" customHeight="1" thickTop="1" x14ac:dyDescent="0.25">
      <c r="A249" s="159" t="s">
        <v>63</v>
      </c>
      <c r="B249" s="160" t="s">
        <v>62</v>
      </c>
      <c r="C249" s="161">
        <f>SUM(C250,C256,C268)</f>
        <v>22824</v>
      </c>
      <c r="D249" s="161">
        <f>SUM(D250,D256,D268)</f>
        <v>19812</v>
      </c>
      <c r="E249" s="162">
        <f t="shared" ref="E249:E251" si="58">D249/C249*100</f>
        <v>86.803364879074664</v>
      </c>
    </row>
    <row r="250" spans="1:5" ht="36" customHeight="1" x14ac:dyDescent="0.2">
      <c r="A250" s="163" t="s">
        <v>46</v>
      </c>
      <c r="B250" s="35" t="s">
        <v>45</v>
      </c>
      <c r="C250" s="142">
        <f t="shared" ref="C250:D250" si="59">SUM(C251)</f>
        <v>15824</v>
      </c>
      <c r="D250" s="142">
        <f t="shared" si="59"/>
        <v>9082.17</v>
      </c>
      <c r="E250" s="164">
        <f t="shared" si="58"/>
        <v>57.394906471183013</v>
      </c>
    </row>
    <row r="251" spans="1:5" ht="40.5" customHeight="1" x14ac:dyDescent="0.2">
      <c r="A251" s="165" t="s">
        <v>44</v>
      </c>
      <c r="B251" s="34" t="s">
        <v>43</v>
      </c>
      <c r="C251" s="143">
        <f>SUM(C253:C255)</f>
        <v>15824</v>
      </c>
      <c r="D251" s="143">
        <f>SUM(D253:D255)</f>
        <v>9082.17</v>
      </c>
      <c r="E251" s="164">
        <f t="shared" si="58"/>
        <v>57.394906471183013</v>
      </c>
    </row>
    <row r="252" spans="1:5" ht="40.5" customHeight="1" x14ac:dyDescent="0.2">
      <c r="A252" s="166" t="s">
        <v>26</v>
      </c>
      <c r="B252" s="71" t="s">
        <v>14</v>
      </c>
      <c r="C252" s="125" t="s">
        <v>169</v>
      </c>
      <c r="D252" s="126" t="s">
        <v>170</v>
      </c>
      <c r="E252" s="167" t="s">
        <v>15</v>
      </c>
    </row>
    <row r="253" spans="1:5" x14ac:dyDescent="0.2">
      <c r="A253" s="168">
        <v>321</v>
      </c>
      <c r="B253" s="37" t="s">
        <v>61</v>
      </c>
      <c r="C253" s="144">
        <v>7000</v>
      </c>
      <c r="D253" s="99">
        <v>6860.01</v>
      </c>
      <c r="E253" s="164">
        <f t="shared" ref="E253:E257" si="60">D253/C253*100</f>
        <v>98.000142857142862</v>
      </c>
    </row>
    <row r="254" spans="1:5" x14ac:dyDescent="0.2">
      <c r="A254" s="168">
        <v>322</v>
      </c>
      <c r="B254" s="37" t="s">
        <v>31</v>
      </c>
      <c r="C254" s="144">
        <v>4724</v>
      </c>
      <c r="D254" s="99">
        <v>1422.16</v>
      </c>
      <c r="E254" s="164">
        <f t="shared" si="60"/>
        <v>30.104995766299748</v>
      </c>
    </row>
    <row r="255" spans="1:5" x14ac:dyDescent="0.2">
      <c r="A255" s="168">
        <v>323</v>
      </c>
      <c r="B255" s="37" t="s">
        <v>32</v>
      </c>
      <c r="C255" s="144">
        <v>4100</v>
      </c>
      <c r="D255" s="99">
        <v>800</v>
      </c>
      <c r="E255" s="164">
        <f t="shared" si="60"/>
        <v>19.512195121951219</v>
      </c>
    </row>
    <row r="256" spans="1:5" ht="25.5" x14ac:dyDescent="0.2">
      <c r="A256" s="190" t="s">
        <v>60</v>
      </c>
      <c r="B256" s="40" t="s">
        <v>59</v>
      </c>
      <c r="C256" s="142">
        <f>SUM(C257,C264)</f>
        <v>7000</v>
      </c>
      <c r="D256" s="142">
        <f>SUM(D257,D264)</f>
        <v>10729.83</v>
      </c>
      <c r="E256" s="164">
        <f t="shared" si="60"/>
        <v>153.28328571428571</v>
      </c>
    </row>
    <row r="257" spans="1:5" ht="25.5" x14ac:dyDescent="0.2">
      <c r="A257" s="191" t="s">
        <v>58</v>
      </c>
      <c r="B257" s="39" t="s">
        <v>57</v>
      </c>
      <c r="C257" s="143">
        <f>SUM(C259:C262)</f>
        <v>5000</v>
      </c>
      <c r="D257" s="143">
        <f>SUM(D259:D262)</f>
        <v>87.99</v>
      </c>
      <c r="E257" s="164">
        <f t="shared" si="60"/>
        <v>1.7597999999999998</v>
      </c>
    </row>
    <row r="258" spans="1:5" ht="44.25" customHeight="1" x14ac:dyDescent="0.2">
      <c r="A258" s="166" t="s">
        <v>26</v>
      </c>
      <c r="B258" s="71" t="s">
        <v>14</v>
      </c>
      <c r="C258" s="125" t="s">
        <v>169</v>
      </c>
      <c r="D258" s="126" t="s">
        <v>170</v>
      </c>
      <c r="E258" s="167" t="s">
        <v>15</v>
      </c>
    </row>
    <row r="259" spans="1:5" ht="25.5" x14ac:dyDescent="0.2">
      <c r="A259" s="168">
        <v>321</v>
      </c>
      <c r="B259" s="37" t="s">
        <v>56</v>
      </c>
      <c r="C259" s="144">
        <v>2000</v>
      </c>
      <c r="D259" s="99">
        <v>0</v>
      </c>
      <c r="E259" s="164">
        <f t="shared" ref="E259:E262" si="61">D259/C259*100</f>
        <v>0</v>
      </c>
    </row>
    <row r="260" spans="1:5" ht="25.5" x14ac:dyDescent="0.2">
      <c r="A260" s="168">
        <v>322</v>
      </c>
      <c r="B260" s="37" t="s">
        <v>55</v>
      </c>
      <c r="C260" s="144">
        <v>910</v>
      </c>
      <c r="D260" s="99">
        <v>0</v>
      </c>
      <c r="E260" s="164">
        <f t="shared" si="61"/>
        <v>0</v>
      </c>
    </row>
    <row r="261" spans="1:5" x14ac:dyDescent="0.2">
      <c r="A261" s="168">
        <v>323</v>
      </c>
      <c r="B261" s="37" t="s">
        <v>54</v>
      </c>
      <c r="C261" s="144">
        <v>2000</v>
      </c>
      <c r="D261" s="99">
        <v>0</v>
      </c>
      <c r="E261" s="164">
        <f t="shared" si="61"/>
        <v>0</v>
      </c>
    </row>
    <row r="262" spans="1:5" x14ac:dyDescent="0.2">
      <c r="A262" s="192">
        <v>329</v>
      </c>
      <c r="B262" s="37" t="s">
        <v>33</v>
      </c>
      <c r="C262" s="144">
        <v>90</v>
      </c>
      <c r="D262" s="144">
        <v>87.99</v>
      </c>
      <c r="E262" s="193">
        <f t="shared" si="61"/>
        <v>97.766666666666652</v>
      </c>
    </row>
    <row r="263" spans="1:5" x14ac:dyDescent="0.2">
      <c r="A263" s="194"/>
      <c r="B263" s="89"/>
      <c r="C263" s="157"/>
      <c r="D263" s="157"/>
      <c r="E263" s="195"/>
    </row>
    <row r="264" spans="1:5" ht="25.5" x14ac:dyDescent="0.2">
      <c r="A264" s="165" t="s">
        <v>53</v>
      </c>
      <c r="B264" s="38" t="s">
        <v>52</v>
      </c>
      <c r="C264" s="149">
        <f>SUM(C266)</f>
        <v>2000</v>
      </c>
      <c r="D264" s="149">
        <f>SUM(D266)</f>
        <v>10641.84</v>
      </c>
      <c r="E264" s="164">
        <f t="shared" ref="E264:E266" si="62">D264/C264*100</f>
        <v>532.09199999999998</v>
      </c>
    </row>
    <row r="265" spans="1:5" ht="30.75" customHeight="1" x14ac:dyDescent="0.2">
      <c r="A265" s="166" t="s">
        <v>26</v>
      </c>
      <c r="B265" s="71" t="s">
        <v>14</v>
      </c>
      <c r="C265" s="125" t="s">
        <v>169</v>
      </c>
      <c r="D265" s="126" t="s">
        <v>170</v>
      </c>
      <c r="E265" s="167" t="s">
        <v>15</v>
      </c>
    </row>
    <row r="266" spans="1:5" x14ac:dyDescent="0.2">
      <c r="A266" s="168">
        <v>322</v>
      </c>
      <c r="B266" s="37" t="s">
        <v>42</v>
      </c>
      <c r="C266" s="124">
        <v>2000</v>
      </c>
      <c r="D266" s="99">
        <v>10641.84</v>
      </c>
      <c r="E266" s="164">
        <f t="shared" si="62"/>
        <v>532.09199999999998</v>
      </c>
    </row>
    <row r="267" spans="1:5" ht="11.25" customHeight="1" x14ac:dyDescent="0.2">
      <c r="A267" s="166"/>
      <c r="B267" s="71"/>
      <c r="C267" s="125"/>
      <c r="D267" s="126"/>
      <c r="E267" s="167"/>
    </row>
    <row r="268" spans="1:5" ht="25.5" x14ac:dyDescent="0.2">
      <c r="A268" s="163" t="s">
        <v>41</v>
      </c>
      <c r="B268" s="35" t="s">
        <v>40</v>
      </c>
      <c r="C268" s="150">
        <f t="shared" ref="C268:D268" si="63">SUM(C269)</f>
        <v>0</v>
      </c>
      <c r="D268" s="150">
        <f t="shared" si="63"/>
        <v>0</v>
      </c>
      <c r="E268" s="164"/>
    </row>
    <row r="269" spans="1:5" ht="25.5" x14ac:dyDescent="0.2">
      <c r="A269" s="165" t="s">
        <v>39</v>
      </c>
      <c r="B269" s="34" t="s">
        <v>38</v>
      </c>
      <c r="C269" s="149">
        <f>SUM(C271)</f>
        <v>0</v>
      </c>
      <c r="D269" s="149">
        <f t="shared" ref="D269" si="64">SUM(D271)</f>
        <v>0</v>
      </c>
      <c r="E269" s="164"/>
    </row>
    <row r="270" spans="1:5" ht="36" customHeight="1" x14ac:dyDescent="0.2">
      <c r="A270" s="166" t="s">
        <v>26</v>
      </c>
      <c r="B270" s="71" t="s">
        <v>14</v>
      </c>
      <c r="C270" s="125" t="s">
        <v>169</v>
      </c>
      <c r="D270" s="126" t="s">
        <v>170</v>
      </c>
      <c r="E270" s="167" t="s">
        <v>15</v>
      </c>
    </row>
    <row r="271" spans="1:5" ht="13.5" thickBot="1" x14ac:dyDescent="0.25">
      <c r="A271" s="181">
        <v>422</v>
      </c>
      <c r="B271" s="182" t="s">
        <v>35</v>
      </c>
      <c r="C271" s="183"/>
      <c r="D271" s="183">
        <v>0</v>
      </c>
      <c r="E271" s="185"/>
    </row>
    <row r="272" spans="1:5" ht="14.25" thickTop="1" thickBot="1" x14ac:dyDescent="0.25">
      <c r="A272" s="186"/>
      <c r="B272" s="187"/>
      <c r="C272" s="188"/>
      <c r="D272" s="188"/>
      <c r="E272" s="189"/>
    </row>
    <row r="273" spans="1:5" ht="27" customHeight="1" thickTop="1" x14ac:dyDescent="0.25">
      <c r="A273" s="178" t="s">
        <v>51</v>
      </c>
      <c r="B273" s="179" t="s">
        <v>50</v>
      </c>
      <c r="C273" s="180">
        <f>SUM(C274)</f>
        <v>17500</v>
      </c>
      <c r="D273" s="180">
        <f t="shared" ref="D273" si="65">SUM(D274)</f>
        <v>34043</v>
      </c>
      <c r="E273" s="162">
        <f t="shared" ref="E273:E275" si="66">D273/C273*100</f>
        <v>194.53142857142859</v>
      </c>
    </row>
    <row r="274" spans="1:5" ht="25.5" x14ac:dyDescent="0.2">
      <c r="A274" s="163" t="s">
        <v>41</v>
      </c>
      <c r="B274" s="35" t="s">
        <v>40</v>
      </c>
      <c r="C274" s="150">
        <f t="shared" ref="C274:D274" si="67">SUM(C275)</f>
        <v>17500</v>
      </c>
      <c r="D274" s="150">
        <f t="shared" si="67"/>
        <v>34043</v>
      </c>
      <c r="E274" s="164">
        <f t="shared" si="66"/>
        <v>194.53142857142859</v>
      </c>
    </row>
    <row r="275" spans="1:5" ht="25.5" x14ac:dyDescent="0.2">
      <c r="A275" s="165" t="s">
        <v>39</v>
      </c>
      <c r="B275" s="34" t="s">
        <v>38</v>
      </c>
      <c r="C275" s="149">
        <f>SUM(C277:C278)</f>
        <v>17500</v>
      </c>
      <c r="D275" s="149">
        <f t="shared" ref="D275" si="68">SUM(D277:D278)</f>
        <v>34043</v>
      </c>
      <c r="E275" s="164">
        <f t="shared" si="66"/>
        <v>194.53142857142859</v>
      </c>
    </row>
    <row r="276" spans="1:5" ht="43.5" customHeight="1" x14ac:dyDescent="0.2">
      <c r="A276" s="166" t="s">
        <v>26</v>
      </c>
      <c r="B276" s="71" t="s">
        <v>14</v>
      </c>
      <c r="C276" s="125" t="s">
        <v>169</v>
      </c>
      <c r="D276" s="126" t="s">
        <v>170</v>
      </c>
      <c r="E276" s="167" t="s">
        <v>15</v>
      </c>
    </row>
    <row r="277" spans="1:5" x14ac:dyDescent="0.2">
      <c r="A277" s="171">
        <v>422</v>
      </c>
      <c r="B277" s="32" t="s">
        <v>35</v>
      </c>
      <c r="C277" s="124">
        <v>17000</v>
      </c>
      <c r="D277" s="99">
        <v>33600</v>
      </c>
      <c r="E277" s="164">
        <f t="shared" ref="E277:E278" si="69">D277/C277*100</f>
        <v>197.64705882352942</v>
      </c>
    </row>
    <row r="278" spans="1:5" ht="13.5" thickBot="1" x14ac:dyDescent="0.25">
      <c r="A278" s="181">
        <v>424</v>
      </c>
      <c r="B278" s="182" t="s">
        <v>49</v>
      </c>
      <c r="C278" s="183">
        <v>500</v>
      </c>
      <c r="D278" s="184">
        <v>443</v>
      </c>
      <c r="E278" s="185">
        <f t="shared" si="69"/>
        <v>88.6</v>
      </c>
    </row>
    <row r="279" spans="1:5" ht="14.25" thickTop="1" thickBot="1" x14ac:dyDescent="0.25">
      <c r="B279" s="19"/>
      <c r="C279" s="98"/>
      <c r="D279" s="98"/>
      <c r="E279" s="72"/>
    </row>
    <row r="280" spans="1:5" ht="44.25" customHeight="1" thickTop="1" x14ac:dyDescent="0.25">
      <c r="A280" s="159" t="s">
        <v>48</v>
      </c>
      <c r="B280" s="160" t="s">
        <v>47</v>
      </c>
      <c r="C280" s="161">
        <f>SUM(C281,C286)</f>
        <v>5099</v>
      </c>
      <c r="D280" s="161">
        <f t="shared" ref="D280" si="70">SUM(D281,D286)</f>
        <v>1098.92</v>
      </c>
      <c r="E280" s="162">
        <f t="shared" ref="E280:E282" si="71">D280/C280*100</f>
        <v>21.551676799372427</v>
      </c>
    </row>
    <row r="281" spans="1:5" ht="33" customHeight="1" x14ac:dyDescent="0.2">
      <c r="A281" s="163" t="s">
        <v>46</v>
      </c>
      <c r="B281" s="35" t="s">
        <v>45</v>
      </c>
      <c r="C281" s="142">
        <f t="shared" ref="C281:D281" si="72">SUM(C282)</f>
        <v>3099</v>
      </c>
      <c r="D281" s="142">
        <f t="shared" si="72"/>
        <v>1098.92</v>
      </c>
      <c r="E281" s="164">
        <f t="shared" si="71"/>
        <v>35.46047111971604</v>
      </c>
    </row>
    <row r="282" spans="1:5" ht="27.75" customHeight="1" x14ac:dyDescent="0.2">
      <c r="A282" s="165" t="s">
        <v>44</v>
      </c>
      <c r="B282" s="34" t="s">
        <v>43</v>
      </c>
      <c r="C282" s="143">
        <f>SUM(C284)</f>
        <v>3099</v>
      </c>
      <c r="D282" s="143">
        <f t="shared" ref="D282" si="73">SUM(D284)</f>
        <v>1098.92</v>
      </c>
      <c r="E282" s="164">
        <f t="shared" si="71"/>
        <v>35.46047111971604</v>
      </c>
    </row>
    <row r="283" spans="1:5" ht="45.75" customHeight="1" x14ac:dyDescent="0.2">
      <c r="A283" s="166" t="s">
        <v>26</v>
      </c>
      <c r="B283" s="71" t="s">
        <v>14</v>
      </c>
      <c r="C283" s="125" t="s">
        <v>169</v>
      </c>
      <c r="D283" s="126" t="s">
        <v>170</v>
      </c>
      <c r="E283" s="167" t="s">
        <v>15</v>
      </c>
    </row>
    <row r="284" spans="1:5" x14ac:dyDescent="0.2">
      <c r="A284" s="168">
        <v>322</v>
      </c>
      <c r="B284" s="37" t="s">
        <v>42</v>
      </c>
      <c r="C284" s="144">
        <v>3099</v>
      </c>
      <c r="D284" s="99">
        <v>1098.92</v>
      </c>
      <c r="E284" s="164">
        <f t="shared" ref="E284" si="74">D284/C284*100</f>
        <v>35.46047111971604</v>
      </c>
    </row>
    <row r="285" spans="1:5" x14ac:dyDescent="0.2">
      <c r="A285" s="169"/>
      <c r="B285" s="36"/>
      <c r="C285" s="158"/>
      <c r="D285" s="114"/>
      <c r="E285" s="170"/>
    </row>
    <row r="286" spans="1:5" ht="25.5" x14ac:dyDescent="0.2">
      <c r="A286" s="163" t="s">
        <v>41</v>
      </c>
      <c r="B286" s="35" t="s">
        <v>40</v>
      </c>
      <c r="C286" s="150">
        <f t="shared" ref="C286:D286" si="75">SUM(C287)</f>
        <v>2000</v>
      </c>
      <c r="D286" s="150">
        <f t="shared" si="75"/>
        <v>0</v>
      </c>
      <c r="E286" s="164">
        <f t="shared" ref="E286:E287" si="76">D286/C286*100</f>
        <v>0</v>
      </c>
    </row>
    <row r="287" spans="1:5" ht="25.5" x14ac:dyDescent="0.2">
      <c r="A287" s="165" t="s">
        <v>39</v>
      </c>
      <c r="B287" s="34" t="s">
        <v>38</v>
      </c>
      <c r="C287" s="149">
        <f>SUM(C289)</f>
        <v>2000</v>
      </c>
      <c r="D287" s="149">
        <f t="shared" ref="D287" si="77">SUM(D289)</f>
        <v>0</v>
      </c>
      <c r="E287" s="164">
        <f t="shared" si="76"/>
        <v>0</v>
      </c>
    </row>
    <row r="288" spans="1:5" ht="42" customHeight="1" x14ac:dyDescent="0.2">
      <c r="A288" s="166" t="s">
        <v>26</v>
      </c>
      <c r="B288" s="71" t="s">
        <v>14</v>
      </c>
      <c r="C288" s="125" t="s">
        <v>169</v>
      </c>
      <c r="D288" s="126" t="s">
        <v>170</v>
      </c>
      <c r="E288" s="167" t="s">
        <v>15</v>
      </c>
    </row>
    <row r="289" spans="1:5" x14ac:dyDescent="0.2">
      <c r="A289" s="171">
        <v>422</v>
      </c>
      <c r="B289" s="32" t="s">
        <v>35</v>
      </c>
      <c r="C289" s="124">
        <v>2000</v>
      </c>
      <c r="D289" s="99">
        <v>0</v>
      </c>
      <c r="E289" s="164">
        <f t="shared" ref="E289" si="78">D289/C289*100</f>
        <v>0</v>
      </c>
    </row>
    <row r="290" spans="1:5" ht="15.75" customHeight="1" thickBot="1" x14ac:dyDescent="0.25">
      <c r="A290" s="172"/>
      <c r="B290" s="173"/>
      <c r="C290" s="174"/>
      <c r="D290" s="175"/>
      <c r="E290" s="176"/>
    </row>
    <row r="291" spans="1:5" ht="13.5" thickTop="1" x14ac:dyDescent="0.2">
      <c r="A291" s="27"/>
      <c r="B291" s="29"/>
      <c r="C291" s="28"/>
      <c r="D291" s="25"/>
      <c r="E291" s="25"/>
    </row>
    <row r="292" spans="1:5" x14ac:dyDescent="0.2">
      <c r="A292" s="27"/>
      <c r="B292" s="29"/>
      <c r="C292" s="28"/>
      <c r="D292" s="25"/>
      <c r="E292" s="25"/>
    </row>
    <row r="293" spans="1:5" x14ac:dyDescent="0.2">
      <c r="A293" s="27"/>
      <c r="B293" s="29"/>
      <c r="C293" s="28"/>
      <c r="D293" s="25"/>
      <c r="E293" s="25"/>
    </row>
    <row r="294" spans="1:5" x14ac:dyDescent="0.2">
      <c r="A294" s="27"/>
      <c r="B294" s="23" t="s">
        <v>37</v>
      </c>
      <c r="C294" s="26"/>
      <c r="D294" s="25"/>
      <c r="E294" s="25"/>
    </row>
    <row r="295" spans="1:5" x14ac:dyDescent="0.2">
      <c r="A295" s="27"/>
      <c r="B295" s="23" t="s">
        <v>36</v>
      </c>
      <c r="C295" s="26"/>
      <c r="D295" s="25"/>
      <c r="E295" s="25"/>
    </row>
    <row r="296" spans="1:5" x14ac:dyDescent="0.2">
      <c r="A296" s="24"/>
      <c r="B296" s="23"/>
      <c r="C296" s="22"/>
    </row>
    <row r="297" spans="1:5" x14ac:dyDescent="0.2">
      <c r="A297" s="24"/>
      <c r="B297" s="23" t="s">
        <v>143</v>
      </c>
      <c r="C297" s="22"/>
    </row>
    <row r="300" spans="1:5" x14ac:dyDescent="0.2">
      <c r="C300" s="2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EKONOMSKA KLASIFIKACIJA</vt:lpstr>
      <vt:lpstr>PREMA IZVORIMA FINANC.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2023-03-24T08:27:57Z</dcterms:modified>
</cp:coreProperties>
</file>