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PLAN RASHODA I IZDATAKA" sheetId="1" r:id="rId1"/>
    <sheet name="PRIHODI 3-RAZINA" sheetId="2" r:id="rId2"/>
    <sheet name="PRIHODI 5-RAZINA" sheetId="3" r:id="rId3"/>
    <sheet name="OPĆI DIO" sheetId="4" r:id="rId4"/>
  </sheets>
  <definedNames/>
  <calcPr fullCalcOnLoad="1"/>
</workbook>
</file>

<file path=xl/sharedStrings.xml><?xml version="1.0" encoding="utf-8"?>
<sst xmlns="http://schemas.openxmlformats.org/spreadsheetml/2006/main" count="711" uniqueCount="427">
  <si>
    <t>MATIČNI BROJ:3013855</t>
  </si>
  <si>
    <t>NAZIV ŠKOLE:OŠ "DOBRIŠA CESARIĆ" OSIJEK</t>
  </si>
  <si>
    <t>SJEDIŠTE:OSIJEK, NERETVANSKA 10</t>
  </si>
  <si>
    <t>RAZDJEL:</t>
  </si>
  <si>
    <t>GLAVA:</t>
  </si>
  <si>
    <t>REDOVNA DJELATNOST OSNOVNE ŠKOLE</t>
  </si>
  <si>
    <t>FINANCIRANJE TEMELJEM KRITERIJA</t>
  </si>
  <si>
    <t>Dnevnice za službeni put u zemlji</t>
  </si>
  <si>
    <t>Dnevnice za sl. put u inoz.</t>
  </si>
  <si>
    <t xml:space="preserve">Nakn. za smješt. na služ. put </t>
  </si>
  <si>
    <t xml:space="preserve">Nakn. za prij. na služ. put </t>
  </si>
  <si>
    <t>Ostali rash. za služ. put.</t>
  </si>
  <si>
    <t>Seminari, savjetovanja i simpoziji</t>
  </si>
  <si>
    <t>Upotr. priv. Autom. U sl. svr.</t>
  </si>
  <si>
    <t>Uredski materijal</t>
  </si>
  <si>
    <t>Literatura ( časopisi…)</t>
  </si>
  <si>
    <t xml:space="preserve">Materijal za za čišćenje </t>
  </si>
  <si>
    <t>Mat. za hig.(ubrus,alkoh.,flaster..)</t>
  </si>
  <si>
    <t>Motorni benzin</t>
  </si>
  <si>
    <t>Mater. za tek. i inves. Održ. Obj.</t>
  </si>
  <si>
    <t>Mater. za tek.  Održ. Opreme</t>
  </si>
  <si>
    <t>Sitni inventar</t>
  </si>
  <si>
    <t>Službena odjeća</t>
  </si>
  <si>
    <t>Usluge telefona, telefaksa</t>
  </si>
  <si>
    <t>Poštarina (pisma, tiskanice i sl.)</t>
  </si>
  <si>
    <t>Usl. Za prij.(učen. Na natj.)</t>
  </si>
  <si>
    <t>Usl. tekućeg . održ. objekat</t>
  </si>
  <si>
    <t>Usluge tek. . Održ. opreme</t>
  </si>
  <si>
    <t>Tisak</t>
  </si>
  <si>
    <t>Opskrba vodom</t>
  </si>
  <si>
    <t>Iznošenje i odvoz smeća</t>
  </si>
  <si>
    <t>Deratizacija i dezinsekcija</t>
  </si>
  <si>
    <t>Ostale komunalne usluge</t>
  </si>
  <si>
    <t>Najam opreme</t>
  </si>
  <si>
    <t>Ostale računalne usluge</t>
  </si>
  <si>
    <t>Grafičke i tiskarske usluge</t>
  </si>
  <si>
    <t>Usluge čuvanja imovine</t>
  </si>
  <si>
    <t>Reprezentacija</t>
  </si>
  <si>
    <t>Tuzemne članarine</t>
  </si>
  <si>
    <t>Administrativne pristojbe</t>
  </si>
  <si>
    <t>Javnobilježničke pristojbe</t>
  </si>
  <si>
    <t>Državni biljezi</t>
  </si>
  <si>
    <t>Usluge platnog prometa</t>
  </si>
  <si>
    <t>FINANCIRANJE TEMELJEM STVARNIH TROŠKOVA</t>
  </si>
  <si>
    <t>Ostali materijal za potrebe redovnog poslovanja-pedagoška dokumentacija</t>
  </si>
  <si>
    <t>Električna energija</t>
  </si>
  <si>
    <t>Plin</t>
  </si>
  <si>
    <t>Obvezni i zdravstveni pregledi zaposlenika</t>
  </si>
  <si>
    <t>TEKUĆE I INVESTICIJSKO ODRŽAVANJE ŠKOLSKOG PROSTORA I OPREME</t>
  </si>
  <si>
    <t>Usluge tek. održ. opreme</t>
  </si>
  <si>
    <t>KONTO</t>
  </si>
  <si>
    <t>VRSTA RASHODA/IZDATKA</t>
  </si>
  <si>
    <t>VLASTITI PRIHOD</t>
  </si>
  <si>
    <t>PRIHOD I ZA POSEBNE NAMJENE</t>
  </si>
  <si>
    <t>DONACIJE</t>
  </si>
  <si>
    <t>PRIHOD OD NEFINANC. IMOVINE I NADOKNADE ŠTETE</t>
  </si>
  <si>
    <t>VIŠAK PRIHODA</t>
  </si>
  <si>
    <t>PROJEKCIJA PLANA ZA 2023.</t>
  </si>
  <si>
    <t>Program 1060</t>
  </si>
  <si>
    <t>Aktivnost  106001</t>
  </si>
  <si>
    <t>Materijalni rashodi</t>
  </si>
  <si>
    <t>Dnevnice (Orahovica)</t>
  </si>
  <si>
    <t>Materijal za higijenske potrebe</t>
  </si>
  <si>
    <t>Izvor 1.1.1.</t>
  </si>
  <si>
    <t>Prihodi iz nadležnog proračuna</t>
  </si>
  <si>
    <t>Izvor 1.2.</t>
  </si>
  <si>
    <t xml:space="preserve">Decentralizirana funkcija </t>
  </si>
  <si>
    <t>Provjera diploma</t>
  </si>
  <si>
    <t>Ostali nespom. rash. posl.(FINA, vijenci..)</t>
  </si>
  <si>
    <t>Financijski rashodi</t>
  </si>
  <si>
    <t>Izvor 1.1.2.</t>
  </si>
  <si>
    <t>Opći prihodi - nenamjenski</t>
  </si>
  <si>
    <t>Program 1061</t>
  </si>
  <si>
    <t>POSEBNI PROGRAMI</t>
  </si>
  <si>
    <t>Aktivnost A106106</t>
  </si>
  <si>
    <t>PRODUŽENI BORAVAK</t>
  </si>
  <si>
    <t>Rashodi za zaposlene</t>
  </si>
  <si>
    <t>Plaće</t>
  </si>
  <si>
    <t>Prekovremeni rad</t>
  </si>
  <si>
    <t>Materijalna prava(dar djeci, božićnica)</t>
  </si>
  <si>
    <t>Materijalna prava(pomoći)</t>
  </si>
  <si>
    <t>GRAD OS- OPĆI PRIHODI I PRIMICI</t>
  </si>
  <si>
    <t>Materijalna prava (Regres)</t>
  </si>
  <si>
    <t>Doprinos za zdravstveno osiguranje</t>
  </si>
  <si>
    <t>Prijevoz na posao</t>
  </si>
  <si>
    <t>Tekući projekti T106102</t>
  </si>
  <si>
    <t>POMOĆNICI U NASTAVI</t>
  </si>
  <si>
    <t>Plaće - bruto</t>
  </si>
  <si>
    <t>Plaće za redovan rad</t>
  </si>
  <si>
    <t>Doprinosi na plaće</t>
  </si>
  <si>
    <t>Doprinosi za zdravstveno osig.</t>
  </si>
  <si>
    <t>Naknade troškova zaposlenima</t>
  </si>
  <si>
    <t>REDOVNA DJELATNOST O.Š.</t>
  </si>
  <si>
    <t>Aktivnost  A106001</t>
  </si>
  <si>
    <t>Naknade troška zaposlenima</t>
  </si>
  <si>
    <t>Rashodi za materijal i energiju</t>
  </si>
  <si>
    <t>Ostali rashodi za zaposlene</t>
  </si>
  <si>
    <t>Aktivnost  A106002</t>
  </si>
  <si>
    <t>Rashodi za usluge</t>
  </si>
  <si>
    <t>Ostale usluge za komunikaciju i prijevoz - ugovor GPP</t>
  </si>
  <si>
    <t>Program 1062</t>
  </si>
  <si>
    <t>ULAGANJA U OBJEKTE O.Š.</t>
  </si>
  <si>
    <t>Aktivnost A106202</t>
  </si>
  <si>
    <t>OPREMANJE ŠKOLA</t>
  </si>
  <si>
    <t>Materijal za nastavu</t>
  </si>
  <si>
    <t>Materijal za održavanje opreme</t>
  </si>
  <si>
    <t>Postrojenje i oprema</t>
  </si>
  <si>
    <t>Računala i računalna oprema</t>
  </si>
  <si>
    <t>Uredski i školski namještaj</t>
  </si>
  <si>
    <t>Oprema</t>
  </si>
  <si>
    <t xml:space="preserve">Glazbeni instrumenti </t>
  </si>
  <si>
    <t>Oprema- školska učila</t>
  </si>
  <si>
    <t>Program 1150</t>
  </si>
  <si>
    <t>Aktivnost A115001</t>
  </si>
  <si>
    <t>Tekuće i investicijsko održavanje objekta</t>
  </si>
  <si>
    <t>Usluge tek. održ. Objekat, hitne intervencije</t>
  </si>
  <si>
    <t>Ostale usluge  održavanja (nadzor T.I.O.)</t>
  </si>
  <si>
    <t>Izvor 2.2.</t>
  </si>
  <si>
    <t>Aktivnost A106002</t>
  </si>
  <si>
    <t>Smještaj na službenom putu</t>
  </si>
  <si>
    <t>Prijevoz na sl. Putu</t>
  </si>
  <si>
    <t>Seminari, savjetovanja</t>
  </si>
  <si>
    <t>Ostali materijal (baterije, ključevi)</t>
  </si>
  <si>
    <t>Materijal z higijenu</t>
  </si>
  <si>
    <t>Namirnice</t>
  </si>
  <si>
    <t>Mater. za tek. i inves. Održ. Objekta</t>
  </si>
  <si>
    <t>Mater. za tek. i inves. Održ. Opreme</t>
  </si>
  <si>
    <t>Zajednička pričuva</t>
  </si>
  <si>
    <t>Prijevoz učenika- natjecanja</t>
  </si>
  <si>
    <t>Ostale nespomenute usluge</t>
  </si>
  <si>
    <t>Naknade troškova osobama izvan R.O.</t>
  </si>
  <si>
    <t>Stručni ispiti pripravnika</t>
  </si>
  <si>
    <t>Ostali nespom. rash. Poslovanja</t>
  </si>
  <si>
    <t>Ostali rashodi- nagrade učenicima</t>
  </si>
  <si>
    <t>Ostali financijski rashodi</t>
  </si>
  <si>
    <t>Zatezne kamate</t>
  </si>
  <si>
    <t>Rashodi za nabavu proizvedene dugotrajne imovine</t>
  </si>
  <si>
    <t>Školski namještaj</t>
  </si>
  <si>
    <t xml:space="preserve">Knjige </t>
  </si>
  <si>
    <t>Izvor 3.9.1.</t>
  </si>
  <si>
    <t>PRIHODI PO POSEBNIM PROPISIMA</t>
  </si>
  <si>
    <t>Aktivnost A106102</t>
  </si>
  <si>
    <t>ŠKOLSKA KUHINJA</t>
  </si>
  <si>
    <t>Materijal za čišćenje</t>
  </si>
  <si>
    <t>Odvoz bio otpada</t>
  </si>
  <si>
    <t>MKB analiza</t>
  </si>
  <si>
    <t>Aktivnost A106104</t>
  </si>
  <si>
    <t>STRUČNA VIJEĆA, MENTORSTVA, NATJECANJA, STR. ISPITI</t>
  </si>
  <si>
    <t>Rashodi poslovanja</t>
  </si>
  <si>
    <t>Dnevnice- NATJECANJA</t>
  </si>
  <si>
    <t>Ostali rashodi za zaposl.</t>
  </si>
  <si>
    <t>Prijevoz na sl. Put- NATJECANJA</t>
  </si>
  <si>
    <t>Locco vožnja- NATJECANJA</t>
  </si>
  <si>
    <t>Ostali materijal. NATJECANJA</t>
  </si>
  <si>
    <t>Prijevoz učenika- NATJECANJA</t>
  </si>
  <si>
    <t>Bruto plaća- roditelji</t>
  </si>
  <si>
    <t>Bruto plaća</t>
  </si>
  <si>
    <t>Topli obrok- roditelji</t>
  </si>
  <si>
    <t>Oprema za aodržavanje prostorija</t>
  </si>
  <si>
    <t>Izvor 4.1.1.</t>
  </si>
  <si>
    <t>POMOĆI - MZO PLAĆA I OSTALA MATER. PRAVA</t>
  </si>
  <si>
    <t>Aktivnost A106004</t>
  </si>
  <si>
    <t>MZO- RASHODI ZA ZAPOSLENE</t>
  </si>
  <si>
    <t>Plaće za prekovremeni rad</t>
  </si>
  <si>
    <t>Plaće za posebne uvjete rada</t>
  </si>
  <si>
    <t>Doprinosi za zdrav. Osiguranje</t>
  </si>
  <si>
    <t>Aktivnost A106005</t>
  </si>
  <si>
    <t>MZO-OSTALI RASHODI ZA ZAPOSLENE</t>
  </si>
  <si>
    <t>Nagrade</t>
  </si>
  <si>
    <t>Darovi</t>
  </si>
  <si>
    <t>Otpremnine</t>
  </si>
  <si>
    <t>Pomoći</t>
  </si>
  <si>
    <t>Regres</t>
  </si>
  <si>
    <t>Potpora za novorođenče</t>
  </si>
  <si>
    <t>Naknada za prijevoz na posao</t>
  </si>
  <si>
    <t>Novčana naknada poslodavca- nezapoš. Invalida</t>
  </si>
  <si>
    <t>Naknada zbog nezapošljavanja invalida</t>
  </si>
  <si>
    <t>Mentorstvo</t>
  </si>
  <si>
    <t>Stručni ispiti -MZO</t>
  </si>
  <si>
    <t>Naknada troškova zaposlenima</t>
  </si>
  <si>
    <t>Prijevoz na sl. Put</t>
  </si>
  <si>
    <t>Prijevoz na sl. Put- ŽSV</t>
  </si>
  <si>
    <t>Uredski materijal- ŽSV</t>
  </si>
  <si>
    <t>Namirnice - ŽSV</t>
  </si>
  <si>
    <t>Rashodi za materijal i energiju-KURIKULARNA R.</t>
  </si>
  <si>
    <t>Ostali materijal. KURIKULARNA R.</t>
  </si>
  <si>
    <t>Sitni inv.- KURIKULARNA R.</t>
  </si>
  <si>
    <t>Rashodi za usluge- STR.ISPITI MZO</t>
  </si>
  <si>
    <t>Ostali nespomenuti rashodi poslovanja</t>
  </si>
  <si>
    <t>Reprezentacija- ŽSV</t>
  </si>
  <si>
    <t>Ostale naknade građanima</t>
  </si>
  <si>
    <t>Udžbenici radni</t>
  </si>
  <si>
    <t>Rashodi za nabavu proizvedene dutrajne imovine</t>
  </si>
  <si>
    <t>Postrojenja i oprema- KURIKULARNA R.</t>
  </si>
  <si>
    <t>Računala i oprema- KURIKULARNA R.</t>
  </si>
  <si>
    <t>Knjige- trajni udžbenici</t>
  </si>
  <si>
    <t>Izvor 4.2.2.</t>
  </si>
  <si>
    <t>TEKUĆE POMOĆI  IZ ŽUPANIJSKOG PROR.</t>
  </si>
  <si>
    <t>Ostali materijal</t>
  </si>
  <si>
    <t>Izvor 4.7.1..</t>
  </si>
  <si>
    <t>TEKUĆE POMOĆI  OD IZVANPROR. KORISNIKA</t>
  </si>
  <si>
    <t>Aktivnost A106105</t>
  </si>
  <si>
    <t>STRUČNO OSPOSOBLJAVANJE</t>
  </si>
  <si>
    <t>Doprinosi za zdravs. Osiguranje</t>
  </si>
  <si>
    <t>Naknade troš. Osobama izvan R.O.</t>
  </si>
  <si>
    <t>Doprinosi za SOR</t>
  </si>
  <si>
    <t>Izvor 5.1.2..</t>
  </si>
  <si>
    <t>TEKUĆE DONACIJA</t>
  </si>
  <si>
    <t>Dnevnice u zemlji</t>
  </si>
  <si>
    <t xml:space="preserve">InoDnevnice </t>
  </si>
  <si>
    <t>Rashod za materijal i energiju</t>
  </si>
  <si>
    <t>Materijal za održavanje objekta</t>
  </si>
  <si>
    <t>Usluge T.I.O objekta</t>
  </si>
  <si>
    <t>Usluge T.I.O opreme</t>
  </si>
  <si>
    <t>Grafičke, tiskarske usluge</t>
  </si>
  <si>
    <t xml:space="preserve">Dnevnice u zemlji ŠŠS </t>
  </si>
  <si>
    <t>Prijevoz na sl. Put -ŠŠS</t>
  </si>
  <si>
    <t>Ostali materijal- ŠŠS</t>
  </si>
  <si>
    <t>Rashodi za  usluge ŠŠS</t>
  </si>
  <si>
    <t>Usluge prijevoza učenika ŠŠS</t>
  </si>
  <si>
    <t>Aktivnost A106108</t>
  </si>
  <si>
    <t>UČENIČKA ZADRUGA</t>
  </si>
  <si>
    <t>Izvor 5.2.1.</t>
  </si>
  <si>
    <t>KAPITALNE DONACIJA</t>
  </si>
  <si>
    <t>Postrojenja i oprema- DONACIJE</t>
  </si>
  <si>
    <t>Računala i oprema-DONACIJE</t>
  </si>
  <si>
    <t>Uredska oprema- DONACIJE</t>
  </si>
  <si>
    <t>Knjige</t>
  </si>
  <si>
    <t>Knjige- DONACIJE</t>
  </si>
  <si>
    <t>Izvor 6.5.</t>
  </si>
  <si>
    <t>PRIHODI OD NEFINANC. IMOVINE I NAKADE ŠTETE</t>
  </si>
  <si>
    <t>Materijal za održ. Opreme-NAKNADA ŠTETE</t>
  </si>
  <si>
    <t>Postrojenja i oprema</t>
  </si>
  <si>
    <t>Računala -PRODAJA NEF.IMOVINE</t>
  </si>
  <si>
    <t>Oprema za održav. Prostorija</t>
  </si>
  <si>
    <t>POMOĆI- DRŽAVNI PROR.</t>
  </si>
  <si>
    <t>POMOĆI-  ŽUPANIJSKI PROR.</t>
  </si>
  <si>
    <t>POMOĆI- IZVANPROR. KORISNICI</t>
  </si>
  <si>
    <t>204 Upravni odjel za društvene djelatnosti</t>
  </si>
  <si>
    <t>Osnovne škole</t>
  </si>
  <si>
    <t>DRŽAVNI PRORAČUN (MZO PLAĆE)</t>
  </si>
  <si>
    <t>Rashodi za nabavu nefinancijske imovine</t>
  </si>
  <si>
    <t>Rashodi za nabavu nefinanc.  dugotrajne imovine</t>
  </si>
  <si>
    <t>Naknade građanima</t>
  </si>
  <si>
    <t>Izradila:</t>
  </si>
  <si>
    <t>Zdenka Rusan</t>
  </si>
  <si>
    <t>Ravnatelj:</t>
  </si>
  <si>
    <t>Marin Božić, prof.</t>
  </si>
  <si>
    <t xml:space="preserve">FINANCIJSKI PLAN OŠ "DOBRIŠA CESARIĆ " OSIJEK ZA                                                                                                                        </t>
  </si>
  <si>
    <t>OPĆI</t>
  </si>
  <si>
    <t>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</si>
  <si>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</si>
  <si>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</si>
  <si>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</si>
  <si>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</si>
  <si>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</si>
  <si>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</si>
  <si>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</si>
  <si>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</si>
  <si>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</si>
  <si>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</si>
  <si>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</si>
  <si>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</si>
  <si>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</si>
  <si>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</si>
  <si>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OŠ "DOBRIŠA CESARIĆ" OSIJEK</t>
  </si>
  <si>
    <t>u kunama</t>
  </si>
  <si>
    <t>Izvor prihoda i primitaka</t>
  </si>
  <si>
    <t>Oznaka   rač. računskog   plana- Naziv računa</t>
  </si>
  <si>
    <t>1.1.                                     Opći prihodi i primici</t>
  </si>
  <si>
    <t>1.2. Decentralizirana funkcija</t>
  </si>
  <si>
    <t>2.2.                      Vlastiti prihodi</t>
  </si>
  <si>
    <t>3.9.1.             Prihodi za posebne namjene</t>
  </si>
  <si>
    <t>4.1.1.            Pomoći (na ž.r. škole)</t>
  </si>
  <si>
    <t>4.1.1.    Pomoći  (MZO Plaća i mat. Prava)</t>
  </si>
  <si>
    <t>4.2.2.        POMOĆI IZ ŽUPANIJSKOG PROR.</t>
  </si>
  <si>
    <t>4.7.1.         POMOĆI OD IZVANPROR KORISNIKA</t>
  </si>
  <si>
    <t>5.1.2.       TEKUĆE DONACIJE</t>
  </si>
  <si>
    <t>5.2.1.       KAPITALNE DONACIJE</t>
  </si>
  <si>
    <t>6.5.              Prihodi od prodaje  nefinancijske imovine i nadokn. šteta s osnova osigur.</t>
  </si>
  <si>
    <t>Namjenski primici od zaduživanja</t>
  </si>
  <si>
    <t>UKUPNO PO KONTU</t>
  </si>
  <si>
    <t>634-POMOĆI OD IZVANPROR. KORISNIKA</t>
  </si>
  <si>
    <t>639-PRIJENOSI IZMEĐU PROR. KORISNIKA</t>
  </si>
  <si>
    <t>642-PRIHOD OD NEFINANCIJSKE IMOVINE</t>
  </si>
  <si>
    <t>652-PRIHODI PO POSEBNIM PROPISIMA</t>
  </si>
  <si>
    <t>661-PRIHODI OD PRODJE ROBE I USLUGA</t>
  </si>
  <si>
    <t>663-DONACIJE</t>
  </si>
  <si>
    <t>671-PRIHODI IZ GRADSKOG PRORAČUNA</t>
  </si>
  <si>
    <t>721-PRIHODI OD PRODAJE GRAĐEV.OBJEK</t>
  </si>
  <si>
    <t>922-VIŠAK PRIHODA</t>
  </si>
  <si>
    <t>Ukupno (po izvorima)</t>
  </si>
  <si>
    <t xml:space="preserve">        PLAN PRIHODA I PRIMITAKA                                      2022.</t>
  </si>
  <si>
    <t>63-POMOĆI OD IZVANPROR. KORISNIKA</t>
  </si>
  <si>
    <t>63-POMOĆI IZ DRŽAVNOG PRORAČUNA</t>
  </si>
  <si>
    <t>63-PRIJENOSI IZMEĐU PROR. KORISNIKA</t>
  </si>
  <si>
    <t>64-PRIHOD OD NEFINANCIJSKE IMOVINE</t>
  </si>
  <si>
    <t>65-PRIHODI PO POSEBNIM PROPISIMA</t>
  </si>
  <si>
    <t>66-PRIHODI OD PRODJE ROBE I USLUGA</t>
  </si>
  <si>
    <t>66-DONACIJE</t>
  </si>
  <si>
    <t>67-PRIHODI IZ GRADSKOG PRORAČUNA</t>
  </si>
  <si>
    <t>72-PRIHODI OD PRODAJE GRAĐEV.OBJEK</t>
  </si>
  <si>
    <t>Ukupno prihodi i primici za 2022.</t>
  </si>
  <si>
    <t>Ukupno prihodi i primici za 2023.</t>
  </si>
  <si>
    <r>
      <t xml:space="preserve">     </t>
    </r>
    <r>
      <rPr>
        <b/>
        <sz val="10"/>
        <color indexed="8"/>
        <rFont val="Arial"/>
        <family val="2"/>
      </rPr>
      <t xml:space="preserve">   PLAN PRIHODA I PRIMITAKA                                      2023.</t>
    </r>
  </si>
  <si>
    <t xml:space="preserve">        PLAN PRIHODA I PRIMITAKA                                      2024.</t>
  </si>
  <si>
    <t>Ost. Mater.(za nastavu)</t>
  </si>
  <si>
    <t>Plaće po sudskim presudama</t>
  </si>
  <si>
    <t>Zatezne kamate- po sudskim presudama</t>
  </si>
  <si>
    <t>Plan 2022.</t>
  </si>
  <si>
    <t>PROJEKCIJA PLANA ZA 2024.</t>
  </si>
  <si>
    <t>641-PRIHOD OD FINANCIJSKE IMOVINE</t>
  </si>
  <si>
    <t>64-PRIHOD OD FINANCIJSKE IMOVINE</t>
  </si>
  <si>
    <t>63- PRIHODI OD FINANCIJSKE IMOVINE</t>
  </si>
  <si>
    <t>PLAN:          PRIHODI</t>
  </si>
  <si>
    <t>Naziv računa</t>
  </si>
  <si>
    <t>PLANIRANO</t>
  </si>
  <si>
    <t>UKUPNO</t>
  </si>
  <si>
    <t>PRIHODI/PRIMICI</t>
  </si>
  <si>
    <t>Glava 10002</t>
  </si>
  <si>
    <t xml:space="preserve">NAMJENSKI I VLASTITI PRIHODI </t>
  </si>
  <si>
    <t>VLASTITI PRIHODI</t>
  </si>
  <si>
    <t>Prihodi od imovine</t>
  </si>
  <si>
    <t>Prihodi od nefinancijske imovine</t>
  </si>
  <si>
    <t>ZAJEDNIČKA PRIČUVA</t>
  </si>
  <si>
    <t>Prihod od prodaje robe i usluga</t>
  </si>
  <si>
    <t>Prihodi od prodaje proizvoda i robe te pruženih usluga</t>
  </si>
  <si>
    <t>NAJAM PROSTORA</t>
  </si>
  <si>
    <t>STARI PAPIR</t>
  </si>
  <si>
    <t xml:space="preserve">Prijenosi između pror.kor. </t>
  </si>
  <si>
    <t>Prihodi po posebnim propisima</t>
  </si>
  <si>
    <t>Prihodi po posebnim propisima- PROD.BOR., ŠK.KUHINJA</t>
  </si>
  <si>
    <t>PRODUŽENI BORAVAK- Roditelji za učiteljicu</t>
  </si>
  <si>
    <t>PRODUŽENI BORAVAK- Roditelji za topli obrok</t>
  </si>
  <si>
    <t>POMOĆI</t>
  </si>
  <si>
    <t>Pomoći od subjekata unutar oopćeg proračuna</t>
  </si>
  <si>
    <t>Pomoći iz pror. koji nije nadležan</t>
  </si>
  <si>
    <t>DRŽAVNI PROR.- mentorstvo,str.ispiti,ŽSV,lektira</t>
  </si>
  <si>
    <t>Pomoći iz pror. koji nije nadležan-KURIKULARNA R.</t>
  </si>
  <si>
    <t>DRŽAVNI PROR.- kurikularna reforma</t>
  </si>
  <si>
    <t>DRŽAVNI PROR.- UDŽBENICI</t>
  </si>
  <si>
    <t>POMOĆI IZ ŽUPANIJSKIH PRORAČUNA</t>
  </si>
  <si>
    <t>Pomoći iz županijskih proračuna</t>
  </si>
  <si>
    <t>ŽUPANIJSKI PROR.- natjecanja</t>
  </si>
  <si>
    <t>Izvor 4.7.1.</t>
  </si>
  <si>
    <t>POMOĆI OD IZVANPROR. KORISNIKA</t>
  </si>
  <si>
    <t>Pomoći od izvanproračunskih korisnika</t>
  </si>
  <si>
    <t>HZZ- SOR, pripravnici</t>
  </si>
  <si>
    <t>Izvor 5.1.2.</t>
  </si>
  <si>
    <t>TEKUĆE DONACIJE</t>
  </si>
  <si>
    <t>Donacije - NATJECANJE</t>
  </si>
  <si>
    <t>DONACIJE HŠŠS- natjecanja</t>
  </si>
  <si>
    <t>DONACIJE OSTALI SUBJEKTI- NATJECANJA</t>
  </si>
  <si>
    <t>Donacije -OSOBA IZVAN OPĆEG PRORAČUNA</t>
  </si>
  <si>
    <t>DONACIJE -pravne i fizičke osobe</t>
  </si>
  <si>
    <t>Donacije-UČENIČKA ZADRUGA</t>
  </si>
  <si>
    <t>DONACIJE- učenička zadruga</t>
  </si>
  <si>
    <t>KAPITALNE DONACIJE</t>
  </si>
  <si>
    <t>Donacije-OSOBA IZVAN OPĆEG PRORAČUNA</t>
  </si>
  <si>
    <t>DONACIJE- pravne i fizičke osobe</t>
  </si>
  <si>
    <t>DONACIJE- od subjekata izvan pror.</t>
  </si>
  <si>
    <t>Izvor  6.5.</t>
  </si>
  <si>
    <t>PRIHODI OD NEFIN. IMOVINE I NAD.ŠTETE</t>
  </si>
  <si>
    <t>NADOKNADA ŠTETE</t>
  </si>
  <si>
    <t>Prihodi od prodaje proizvedene dugotrajne imovine</t>
  </si>
  <si>
    <t>Prihodi od prodaje građevinskih objekata</t>
  </si>
  <si>
    <t>PRODAJA STAMBENIH OBJEKATA</t>
  </si>
  <si>
    <t>Glava 20403</t>
  </si>
  <si>
    <t>OSNOVNE ŠKOLE</t>
  </si>
  <si>
    <t>Izvor 1.1.</t>
  </si>
  <si>
    <t>OPĆI PRIHODI I PRIMICI (NENAMJENSKI)</t>
  </si>
  <si>
    <t>Prihodi iz proračuna</t>
  </si>
  <si>
    <t>Prihod iz gradskog pror.- POMOĆNICI</t>
  </si>
  <si>
    <t>Prihod iz gradskog pror.- PRODUŽENI BORAVAK</t>
  </si>
  <si>
    <t>Prihod iz gradskog pror.- OPĆI PRIHODI</t>
  </si>
  <si>
    <t>DNEVNICE( Orahovica), PLIN, OSTALI MATER.</t>
  </si>
  <si>
    <t>DECENTRALIZIRANA FUNKCIJA</t>
  </si>
  <si>
    <t>Prihod iz gradskog pror.- NABAVA OPREME</t>
  </si>
  <si>
    <t>NABAVA OPREME</t>
  </si>
  <si>
    <t>Prihod iz gradskog pror.- GPP</t>
  </si>
  <si>
    <t>GPP-PRIJEVOZ UČENIKA</t>
  </si>
  <si>
    <t>Prihod iz gradskog pror.- STVARNI TROŠKOVI</t>
  </si>
  <si>
    <t>ENERGENTI, PEDAGOŠKA DOK.,ZDRAV. PREGLEDI</t>
  </si>
  <si>
    <t>Prihod iz gradskog pror.- TEMELJEM KRITERIJA</t>
  </si>
  <si>
    <t>PRIHOD TEMELJEM KRITERIJA</t>
  </si>
  <si>
    <t>Prihod iz gradskog pror.- HITNE INT., INVESTICIJE</t>
  </si>
  <si>
    <t>HITNE INTERVENCIJE, TEK. I INVEST. ODRŽAV.</t>
  </si>
  <si>
    <t>MZO-PLAĆA I OSTALA  MATER. PRAVA</t>
  </si>
  <si>
    <t>Pomoći od subjekata unutar općeg proračuna</t>
  </si>
  <si>
    <t>Pomoći iz državnog proračuna</t>
  </si>
  <si>
    <t>DRŽAVNI PROR.- Plaće,mater.prava,oprema</t>
  </si>
  <si>
    <t>PRIHOD OD KAMATA NA DEPOZITE</t>
  </si>
  <si>
    <t>VIŠAK PRIHODA 2021. (ŠK. KUHINJA)</t>
  </si>
  <si>
    <t>VIŠAK PRIHODA 2021.</t>
  </si>
  <si>
    <t>VIŠAK PRIHODA 2021.(NEFIN.IMOV.)</t>
  </si>
  <si>
    <t>Ukupno za nefinanc. Imovinu</t>
  </si>
  <si>
    <t>Prijedlog plana    
za 2022.</t>
  </si>
  <si>
    <t>Projekcija plana
za 2023.</t>
  </si>
  <si>
    <t>Projekcija plana 
za 2024.</t>
  </si>
  <si>
    <t>Prijedlog plana 
za 2022.</t>
  </si>
  <si>
    <t>Izvor 1.1.4.</t>
  </si>
  <si>
    <t>PREDFINANCIRANJE EU PROJEKATA</t>
  </si>
  <si>
    <t>Prihod iz gradskog pror.- SHEMA ŠKOL. VOĆA I MLIJEKA</t>
  </si>
  <si>
    <t>SHEMA ŠKOL. VOĆA I MLIJEKA</t>
  </si>
  <si>
    <t>Predfinanciranje EU projekata</t>
  </si>
  <si>
    <t>Tekući projekti T106107</t>
  </si>
  <si>
    <t>ŠKOLSKA SHEMA</t>
  </si>
  <si>
    <t>Izvor 4.9.1.</t>
  </si>
  <si>
    <t>POMOĆI IZ GRADSKIH PRORAČUNA</t>
  </si>
  <si>
    <t>Prijenosi između pror. korisnika istog pror.</t>
  </si>
  <si>
    <t>Prijenosi između pror. korisnika istog pror. NATJECANJA</t>
  </si>
  <si>
    <t xml:space="preserve"> Prijenos između škola</t>
  </si>
  <si>
    <t>Doprinosi za zdrav. Osiguranje- sudske presude</t>
  </si>
  <si>
    <t>Trošak sudskog postupka</t>
  </si>
  <si>
    <t>Izvor 4.9.1..</t>
  </si>
  <si>
    <t>TEKUĆE POMOĆI  IZ GRADSKIH PRORAČUNA</t>
  </si>
  <si>
    <t>Prihodi od financijske imovine</t>
  </si>
  <si>
    <t>NATJECANJA</t>
  </si>
  <si>
    <t>Prihodi po posebnim propisima-NATJECANJA</t>
  </si>
  <si>
    <t>Radio i TV prijemnici</t>
  </si>
  <si>
    <t xml:space="preserve">Oprema  za hlađenje </t>
  </si>
  <si>
    <t>2022.</t>
  </si>
  <si>
    <t>636-POMOĆI P.K.IZ PRORAČUNA koji im nije nadležan</t>
  </si>
  <si>
    <t>4.9.1. POMOĆI IZ GRADSKOG PRORAČUNA</t>
  </si>
  <si>
    <t xml:space="preserve">VIŠAK PRIHODA 2021. </t>
  </si>
  <si>
    <t>Ukupno prihodi i primici za 2024.</t>
  </si>
  <si>
    <t xml:space="preserve">2022.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</si>
</sst>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00"/>
    <numFmt numFmtId="180" formatCode="0.0000"/>
    <numFmt numFmtId="181" formatCode="0.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MS Sans Serif"/>
      <family val="0"/>
    </font>
    <font>
      <sz val="6"/>
      <color indexed="8"/>
      <name val="Arial Narrow"/>
      <family val="2"/>
    </font>
    <font>
      <sz val="6"/>
      <name val="Arial"/>
      <family val="2"/>
    </font>
    <font>
      <sz val="6"/>
      <color indexed="8"/>
      <name val="MS Sans Serif"/>
      <family val="0"/>
    </font>
    <font>
      <b/>
      <sz val="6"/>
      <color indexed="8"/>
      <name val="MS Sans Serif"/>
      <family val="0"/>
    </font>
    <font>
      <b/>
      <sz val="6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6" applyNumberFormat="0" applyAlignment="0" applyProtection="0"/>
    <xf numFmtId="0" fontId="15" fillId="0" borderId="7" applyNumberFormat="0" applyFill="0" applyAlignment="0" applyProtection="0"/>
    <xf numFmtId="0" fontId="61" fillId="43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4" borderId="0" applyNumberFormat="0" applyBorder="0" applyAlignment="0" applyProtection="0"/>
    <xf numFmtId="0" fontId="58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6" applyNumberFormat="0" applyAlignment="0" applyProtection="0"/>
    <xf numFmtId="0" fontId="15" fillId="0" borderId="0" applyNumberFormat="0" applyFill="0" applyBorder="0" applyAlignment="0" applyProtection="0"/>
  </cellStyleXfs>
  <cellXfs count="322">
    <xf numFmtId="0" fontId="0" fillId="0" borderId="0" xfId="0" applyNumberFormat="1" applyFill="1" applyBorder="1" applyAlignment="1" applyProtection="1">
      <alignment/>
      <protection/>
    </xf>
    <xf numFmtId="0" fontId="22" fillId="34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Alignment="1">
      <alignment horizontal="left"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3" fontId="27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0" fillId="0" borderId="0" xfId="0" applyFont="1" applyBorder="1" applyAlignment="1">
      <alignment horizontal="left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 wrapText="1"/>
    </xf>
    <xf numFmtId="3" fontId="29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30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vertical="center" textRotation="90" wrapText="1"/>
    </xf>
    <xf numFmtId="3" fontId="31" fillId="34" borderId="19" xfId="0" applyNumberFormat="1" applyFont="1" applyFill="1" applyBorder="1" applyAlignment="1">
      <alignment vertical="center" wrapText="1"/>
    </xf>
    <xf numFmtId="3" fontId="31" fillId="0" borderId="0" xfId="0" applyNumberFormat="1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" fontId="30" fillId="0" borderId="20" xfId="0" applyNumberFormat="1" applyFont="1" applyFill="1" applyBorder="1" applyAlignment="1" quotePrefix="1">
      <alignment horizontal="right" vertical="center" wrapText="1"/>
    </xf>
    <xf numFmtId="0" fontId="30" fillId="47" borderId="19" xfId="0" applyNumberFormat="1" applyFont="1" applyFill="1" applyBorder="1" applyAlignment="1">
      <alignment horizontal="left" vertical="center" wrapText="1"/>
    </xf>
    <xf numFmtId="4" fontId="30" fillId="47" borderId="20" xfId="0" applyNumberFormat="1" applyFont="1" applyFill="1" applyBorder="1" applyAlignment="1" quotePrefix="1">
      <alignment horizontal="right" vertical="center" wrapText="1"/>
    </xf>
    <xf numFmtId="4" fontId="30" fillId="47" borderId="19" xfId="0" applyNumberFormat="1" applyFont="1" applyFill="1" applyBorder="1" applyAlignment="1">
      <alignment horizontal="right" vertical="center" wrapText="1"/>
    </xf>
    <xf numFmtId="3" fontId="30" fillId="47" borderId="19" xfId="0" applyNumberFormat="1" applyFont="1" applyFill="1" applyBorder="1" applyAlignment="1">
      <alignment horizontal="right" vertical="center" wrapText="1"/>
    </xf>
    <xf numFmtId="0" fontId="30" fillId="48" borderId="19" xfId="0" applyNumberFormat="1" applyFont="1" applyFill="1" applyBorder="1" applyAlignment="1">
      <alignment horizontal="left" vertical="center" wrapText="1"/>
    </xf>
    <xf numFmtId="4" fontId="30" fillId="48" borderId="20" xfId="0" applyNumberFormat="1" applyFont="1" applyFill="1" applyBorder="1" applyAlignment="1" quotePrefix="1">
      <alignment horizontal="right" vertical="center" wrapText="1"/>
    </xf>
    <xf numFmtId="3" fontId="30" fillId="48" borderId="19" xfId="0" applyNumberFormat="1" applyFont="1" applyFill="1" applyBorder="1" applyAlignment="1">
      <alignment horizontal="right" vertical="center" wrapText="1"/>
    </xf>
    <xf numFmtId="0" fontId="30" fillId="49" borderId="19" xfId="0" applyNumberFormat="1" applyFont="1" applyFill="1" applyBorder="1" applyAlignment="1">
      <alignment horizontal="left" vertical="center" wrapText="1"/>
    </xf>
    <xf numFmtId="4" fontId="30" fillId="49" borderId="20" xfId="0" applyNumberFormat="1" applyFont="1" applyFill="1" applyBorder="1" applyAlignment="1" quotePrefix="1">
      <alignment horizontal="right" vertical="center" wrapText="1"/>
    </xf>
    <xf numFmtId="4" fontId="30" fillId="49" borderId="19" xfId="0" applyNumberFormat="1" applyFont="1" applyFill="1" applyBorder="1" applyAlignment="1">
      <alignment horizontal="right" vertical="center" wrapText="1"/>
    </xf>
    <xf numFmtId="3" fontId="30" fillId="49" borderId="19" xfId="0" applyNumberFormat="1" applyFont="1" applyFill="1" applyBorder="1" applyAlignment="1">
      <alignment horizontal="right" vertical="center" wrapText="1"/>
    </xf>
    <xf numFmtId="0" fontId="31" fillId="0" borderId="19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left"/>
    </xf>
    <xf numFmtId="4" fontId="31" fillId="0" borderId="20" xfId="0" applyNumberFormat="1" applyFont="1" applyFill="1" applyBorder="1" applyAlignment="1" quotePrefix="1">
      <alignment horizontal="right"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/>
    </xf>
    <xf numFmtId="3" fontId="31" fillId="0" borderId="19" xfId="0" applyNumberFormat="1" applyFont="1" applyBorder="1" applyAlignment="1">
      <alignment horizontal="right"/>
    </xf>
    <xf numFmtId="4" fontId="31" fillId="49" borderId="20" xfId="0" applyNumberFormat="1" applyFont="1" applyFill="1" applyBorder="1" applyAlignment="1" quotePrefix="1">
      <alignment horizontal="right" vertical="center" wrapText="1"/>
    </xf>
    <xf numFmtId="4" fontId="31" fillId="49" borderId="19" xfId="0" applyNumberFormat="1" applyFont="1" applyFill="1" applyBorder="1" applyAlignment="1">
      <alignment horizontal="right" vertical="center" wrapText="1"/>
    </xf>
    <xf numFmtId="4" fontId="31" fillId="49" borderId="19" xfId="0" applyNumberFormat="1" applyFont="1" applyFill="1" applyBorder="1" applyAlignment="1">
      <alignment horizontal="right" vertical="center"/>
    </xf>
    <xf numFmtId="3" fontId="31" fillId="49" borderId="19" xfId="0" applyNumberFormat="1" applyFont="1" applyFill="1" applyBorder="1" applyAlignment="1">
      <alignment horizontal="right"/>
    </xf>
    <xf numFmtId="0" fontId="31" fillId="47" borderId="19" xfId="0" applyNumberFormat="1" applyFont="1" applyFill="1" applyBorder="1" applyAlignment="1">
      <alignment horizontal="center"/>
    </xf>
    <xf numFmtId="0" fontId="31" fillId="47" borderId="19" xfId="0" applyNumberFormat="1" applyFont="1" applyFill="1" applyBorder="1" applyAlignment="1">
      <alignment horizontal="left"/>
    </xf>
    <xf numFmtId="4" fontId="31" fillId="47" borderId="20" xfId="0" applyNumberFormat="1" applyFont="1" applyFill="1" applyBorder="1" applyAlignment="1" quotePrefix="1">
      <alignment horizontal="right" vertical="center" wrapText="1"/>
    </xf>
    <xf numFmtId="4" fontId="31" fillId="47" borderId="19" xfId="0" applyNumberFormat="1" applyFont="1" applyFill="1" applyBorder="1" applyAlignment="1">
      <alignment horizontal="right" vertical="center" wrapText="1"/>
    </xf>
    <xf numFmtId="4" fontId="31" fillId="47" borderId="19" xfId="0" applyNumberFormat="1" applyFont="1" applyFill="1" applyBorder="1" applyAlignment="1">
      <alignment horizontal="right" vertical="center"/>
    </xf>
    <xf numFmtId="3" fontId="31" fillId="47" borderId="19" xfId="0" applyNumberFormat="1" applyFont="1" applyFill="1" applyBorder="1" applyAlignment="1">
      <alignment horizontal="right"/>
    </xf>
    <xf numFmtId="0" fontId="31" fillId="50" borderId="19" xfId="0" applyNumberFormat="1" applyFont="1" applyFill="1" applyBorder="1" applyAlignment="1">
      <alignment horizontal="left"/>
    </xf>
    <xf numFmtId="4" fontId="30" fillId="50" borderId="20" xfId="0" applyNumberFormat="1" applyFont="1" applyFill="1" applyBorder="1" applyAlignment="1" quotePrefix="1">
      <alignment horizontal="right" vertical="center" wrapText="1"/>
    </xf>
    <xf numFmtId="4" fontId="31" fillId="50" borderId="20" xfId="0" applyNumberFormat="1" applyFont="1" applyFill="1" applyBorder="1" applyAlignment="1" quotePrefix="1">
      <alignment horizontal="right" vertical="center" wrapText="1"/>
    </xf>
    <xf numFmtId="4" fontId="31" fillId="50" borderId="19" xfId="0" applyNumberFormat="1" applyFont="1" applyFill="1" applyBorder="1" applyAlignment="1">
      <alignment horizontal="right" vertical="center" wrapText="1"/>
    </xf>
    <xf numFmtId="4" fontId="31" fillId="50" borderId="19" xfId="0" applyNumberFormat="1" applyFont="1" applyFill="1" applyBorder="1" applyAlignment="1">
      <alignment horizontal="right" vertical="center"/>
    </xf>
    <xf numFmtId="3" fontId="31" fillId="50" borderId="19" xfId="0" applyNumberFormat="1" applyFont="1" applyFill="1" applyBorder="1" applyAlignment="1">
      <alignment horizontal="right"/>
    </xf>
    <xf numFmtId="0" fontId="31" fillId="49" borderId="19" xfId="0" applyNumberFormat="1" applyFont="1" applyFill="1" applyBorder="1" applyAlignment="1">
      <alignment horizontal="center" wrapText="1"/>
    </xf>
    <xf numFmtId="0" fontId="31" fillId="49" borderId="19" xfId="0" applyNumberFormat="1" applyFont="1" applyFill="1" applyBorder="1" applyAlignment="1">
      <alignment horizontal="left"/>
    </xf>
    <xf numFmtId="0" fontId="31" fillId="49" borderId="19" xfId="0" applyNumberFormat="1" applyFont="1" applyFill="1" applyBorder="1" applyAlignment="1">
      <alignment horizontal="left" wrapText="1"/>
    </xf>
    <xf numFmtId="0" fontId="32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wrapText="1"/>
    </xf>
    <xf numFmtId="4" fontId="31" fillId="0" borderId="19" xfId="0" applyNumberFormat="1" applyFont="1" applyFill="1" applyBorder="1" applyAlignment="1">
      <alignment horizontal="right" vertical="center" wrapText="1"/>
    </xf>
    <xf numFmtId="2" fontId="30" fillId="49" borderId="19" xfId="0" applyNumberFormat="1" applyFont="1" applyFill="1" applyBorder="1" applyAlignment="1">
      <alignment horizontal="left" vertical="center" wrapText="1"/>
    </xf>
    <xf numFmtId="0" fontId="31" fillId="51" borderId="19" xfId="0" applyNumberFormat="1" applyFont="1" applyFill="1" applyBorder="1" applyAlignment="1">
      <alignment horizontal="center" wrapText="1"/>
    </xf>
    <xf numFmtId="4" fontId="31" fillId="51" borderId="20" xfId="0" applyNumberFormat="1" applyFont="1" applyFill="1" applyBorder="1" applyAlignment="1" quotePrefix="1">
      <alignment horizontal="right" wrapText="1"/>
    </xf>
    <xf numFmtId="4" fontId="31" fillId="51" borderId="19" xfId="0" applyNumberFormat="1" applyFont="1" applyFill="1" applyBorder="1" applyAlignment="1">
      <alignment horizontal="right" wrapText="1"/>
    </xf>
    <xf numFmtId="3" fontId="31" fillId="51" borderId="19" xfId="0" applyNumberFormat="1" applyFont="1" applyFill="1" applyBorder="1" applyAlignment="1">
      <alignment horizontal="right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50" borderId="19" xfId="0" applyFont="1" applyFill="1" applyBorder="1" applyAlignment="1">
      <alignment wrapText="1"/>
    </xf>
    <xf numFmtId="4" fontId="30" fillId="50" borderId="19" xfId="0" applyNumberFormat="1" applyFont="1" applyFill="1" applyBorder="1" applyAlignment="1">
      <alignment horizontal="right" vertical="center" wrapText="1"/>
    </xf>
    <xf numFmtId="3" fontId="30" fillId="50" borderId="19" xfId="0" applyNumberFormat="1" applyFont="1" applyFill="1" applyBorder="1" applyAlignment="1">
      <alignment horizontal="right" vertical="center" wrapText="1"/>
    </xf>
    <xf numFmtId="0" fontId="32" fillId="49" borderId="19" xfId="0" applyFont="1" applyFill="1" applyBorder="1" applyAlignment="1">
      <alignment horizontal="center" wrapText="1"/>
    </xf>
    <xf numFmtId="0" fontId="32" fillId="49" borderId="19" xfId="0" applyFont="1" applyFill="1" applyBorder="1" applyAlignment="1">
      <alignment wrapText="1"/>
    </xf>
    <xf numFmtId="4" fontId="30" fillId="51" borderId="20" xfId="0" applyNumberFormat="1" applyFont="1" applyFill="1" applyBorder="1" applyAlignment="1" quotePrefix="1">
      <alignment horizontal="right" vertical="center" wrapText="1"/>
    </xf>
    <xf numFmtId="4" fontId="31" fillId="51" borderId="20" xfId="0" applyNumberFormat="1" applyFont="1" applyFill="1" applyBorder="1" applyAlignment="1" quotePrefix="1">
      <alignment horizontal="right" vertical="center" wrapText="1"/>
    </xf>
    <xf numFmtId="4" fontId="31" fillId="51" borderId="19" xfId="0" applyNumberFormat="1" applyFont="1" applyFill="1" applyBorder="1" applyAlignment="1">
      <alignment horizontal="right" vertical="center" wrapText="1"/>
    </xf>
    <xf numFmtId="4" fontId="31" fillId="51" borderId="19" xfId="0" applyNumberFormat="1" applyFont="1" applyFill="1" applyBorder="1" applyAlignment="1">
      <alignment horizontal="right" vertical="center"/>
    </xf>
    <xf numFmtId="3" fontId="31" fillId="51" borderId="19" xfId="0" applyNumberFormat="1" applyFont="1" applyFill="1" applyBorder="1" applyAlignment="1">
      <alignment horizontal="right"/>
    </xf>
    <xf numFmtId="0" fontId="32" fillId="51" borderId="19" xfId="0" applyFont="1" applyFill="1" applyBorder="1" applyAlignment="1">
      <alignment horizontal="center" wrapText="1"/>
    </xf>
    <xf numFmtId="0" fontId="32" fillId="51" borderId="19" xfId="0" applyFont="1" applyFill="1" applyBorder="1" applyAlignment="1">
      <alignment wrapText="1"/>
    </xf>
    <xf numFmtId="0" fontId="32" fillId="0" borderId="19" xfId="0" applyFont="1" applyBorder="1" applyAlignment="1">
      <alignment wrapText="1"/>
    </xf>
    <xf numFmtId="0" fontId="30" fillId="50" borderId="19" xfId="0" applyNumberFormat="1" applyFont="1" applyFill="1" applyBorder="1" applyAlignment="1">
      <alignment horizontal="left" vertical="center" wrapText="1"/>
    </xf>
    <xf numFmtId="4" fontId="30" fillId="51" borderId="19" xfId="0" applyNumberFormat="1" applyFont="1" applyFill="1" applyBorder="1" applyAlignment="1">
      <alignment horizontal="right" vertical="center" wrapText="1"/>
    </xf>
    <xf numFmtId="3" fontId="30" fillId="51" borderId="19" xfId="0" applyNumberFormat="1" applyFont="1" applyFill="1" applyBorder="1" applyAlignment="1">
      <alignment horizontal="right" vertical="center" wrapText="1"/>
    </xf>
    <xf numFmtId="4" fontId="31" fillId="23" borderId="20" xfId="0" applyNumberFormat="1" applyFont="1" applyFill="1" applyBorder="1" applyAlignment="1" quotePrefix="1">
      <alignment horizontal="right" vertical="center" wrapText="1"/>
    </xf>
    <xf numFmtId="4" fontId="31" fillId="23" borderId="19" xfId="0" applyNumberFormat="1" applyFont="1" applyFill="1" applyBorder="1" applyAlignment="1">
      <alignment horizontal="right" vertical="center" wrapText="1"/>
    </xf>
    <xf numFmtId="4" fontId="31" fillId="23" borderId="19" xfId="0" applyNumberFormat="1" applyFont="1" applyFill="1" applyBorder="1" applyAlignment="1">
      <alignment horizontal="right" vertical="center"/>
    </xf>
    <xf numFmtId="3" fontId="31" fillId="23" borderId="19" xfId="0" applyNumberFormat="1" applyFont="1" applyFill="1" applyBorder="1" applyAlignment="1">
      <alignment horizontal="right"/>
    </xf>
    <xf numFmtId="0" fontId="31" fillId="0" borderId="19" xfId="0" applyFont="1" applyBorder="1" applyAlignment="1">
      <alignment horizontal="left" wrapText="1"/>
    </xf>
    <xf numFmtId="0" fontId="31" fillId="0" borderId="19" xfId="0" applyFont="1" applyBorder="1" applyAlignment="1">
      <alignment horizontal="left"/>
    </xf>
    <xf numFmtId="4" fontId="30" fillId="0" borderId="19" xfId="0" applyNumberFormat="1" applyFont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4" fontId="31" fillId="0" borderId="19" xfId="0" applyNumberFormat="1" applyFont="1" applyBorder="1" applyAlignment="1">
      <alignment horizontal="right" wrapText="1"/>
    </xf>
    <xf numFmtId="4" fontId="32" fillId="0" borderId="19" xfId="0" applyNumberFormat="1" applyFont="1" applyFill="1" applyBorder="1" applyAlignment="1" applyProtection="1">
      <alignment horizontal="right"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2" fillId="0" borderId="19" xfId="0" applyNumberFormat="1" applyFont="1" applyFill="1" applyBorder="1" applyAlignment="1" applyProtection="1">
      <alignment horizontal="left" wrapText="1"/>
      <protection/>
    </xf>
    <xf numFmtId="0" fontId="32" fillId="50" borderId="19" xfId="0" applyNumberFormat="1" applyFont="1" applyFill="1" applyBorder="1" applyAlignment="1" applyProtection="1">
      <alignment horizontal="center" wrapText="1"/>
      <protection/>
    </xf>
    <xf numFmtId="4" fontId="32" fillId="50" borderId="19" xfId="0" applyNumberFormat="1" applyFont="1" applyFill="1" applyBorder="1" applyAlignment="1" applyProtection="1">
      <alignment horizontal="right"/>
      <protection/>
    </xf>
    <xf numFmtId="0" fontId="32" fillId="49" borderId="19" xfId="0" applyNumberFormat="1" applyFont="1" applyFill="1" applyBorder="1" applyAlignment="1" applyProtection="1">
      <alignment horizontal="center" wrapText="1"/>
      <protection/>
    </xf>
    <xf numFmtId="4" fontId="32" fillId="49" borderId="19" xfId="0" applyNumberFormat="1" applyFont="1" applyFill="1" applyBorder="1" applyAlignment="1" applyProtection="1">
      <alignment horizontal="right"/>
      <protection/>
    </xf>
    <xf numFmtId="0" fontId="32" fillId="51" borderId="19" xfId="0" applyNumberFormat="1" applyFont="1" applyFill="1" applyBorder="1" applyAlignment="1" applyProtection="1">
      <alignment horizontal="center"/>
      <protection/>
    </xf>
    <xf numFmtId="0" fontId="32" fillId="51" borderId="19" xfId="0" applyNumberFormat="1" applyFont="1" applyFill="1" applyBorder="1" applyAlignment="1" applyProtection="1">
      <alignment horizontal="left" wrapText="1"/>
      <protection/>
    </xf>
    <xf numFmtId="4" fontId="32" fillId="51" borderId="19" xfId="0" applyNumberFormat="1" applyFont="1" applyFill="1" applyBorder="1" applyAlignment="1" applyProtection="1">
      <alignment horizontal="right"/>
      <protection/>
    </xf>
    <xf numFmtId="0" fontId="32" fillId="47" borderId="19" xfId="0" applyNumberFormat="1" applyFont="1" applyFill="1" applyBorder="1" applyAlignment="1" applyProtection="1">
      <alignment horizontal="center"/>
      <protection/>
    </xf>
    <xf numFmtId="0" fontId="32" fillId="47" borderId="19" xfId="0" applyNumberFormat="1" applyFont="1" applyFill="1" applyBorder="1" applyAlignment="1" applyProtection="1">
      <alignment horizontal="left" wrapText="1"/>
      <protection/>
    </xf>
    <xf numFmtId="4" fontId="32" fillId="47" borderId="19" xfId="0" applyNumberFormat="1" applyFont="1" applyFill="1" applyBorder="1" applyAlignment="1" applyProtection="1">
      <alignment horizontal="right"/>
      <protection/>
    </xf>
    <xf numFmtId="0" fontId="32" fillId="49" borderId="19" xfId="0" applyNumberFormat="1" applyFont="1" applyFill="1" applyBorder="1" applyAlignment="1" applyProtection="1">
      <alignment horizontal="left" wrapText="1"/>
      <protection/>
    </xf>
    <xf numFmtId="0" fontId="31" fillId="51" borderId="19" xfId="0" applyFont="1" applyFill="1" applyBorder="1" applyAlignment="1">
      <alignment wrapText="1"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19" xfId="0" applyNumberFormat="1" applyFont="1" applyFill="1" applyBorder="1" applyAlignment="1" applyProtection="1">
      <alignment horizontal="left" vertical="top" wrapText="1"/>
      <protection/>
    </xf>
    <xf numFmtId="4" fontId="32" fillId="0" borderId="19" xfId="0" applyNumberFormat="1" applyFont="1" applyFill="1" applyBorder="1" applyAlignment="1" applyProtection="1">
      <alignment/>
      <protection/>
    </xf>
    <xf numFmtId="0" fontId="32" fillId="49" borderId="19" xfId="0" applyNumberFormat="1" applyFont="1" applyFill="1" applyBorder="1" applyAlignment="1" applyProtection="1">
      <alignment horizontal="center" vertical="center" wrapText="1"/>
      <protection/>
    </xf>
    <xf numFmtId="4" fontId="32" fillId="49" borderId="19" xfId="0" applyNumberFormat="1" applyFont="1" applyFill="1" applyBorder="1" applyAlignment="1" applyProtection="1">
      <alignment/>
      <protection/>
    </xf>
    <xf numFmtId="4" fontId="32" fillId="50" borderId="19" xfId="0" applyNumberFormat="1" applyFont="1" applyFill="1" applyBorder="1" applyAlignment="1" applyProtection="1">
      <alignment/>
      <protection/>
    </xf>
    <xf numFmtId="0" fontId="31" fillId="15" borderId="19" xfId="0" applyNumberFormat="1" applyFont="1" applyFill="1" applyBorder="1" applyAlignment="1">
      <alignment horizontal="left"/>
    </xf>
    <xf numFmtId="4" fontId="32" fillId="15" borderId="19" xfId="0" applyNumberFormat="1" applyFont="1" applyFill="1" applyBorder="1" applyAlignment="1" applyProtection="1">
      <alignment/>
      <protection/>
    </xf>
    <xf numFmtId="0" fontId="25" fillId="49" borderId="19" xfId="0" applyNumberFormat="1" applyFont="1" applyFill="1" applyBorder="1" applyAlignment="1" applyProtection="1">
      <alignment horizontal="center" wrapText="1"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4" fontId="25" fillId="49" borderId="19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/>
      <protection/>
    </xf>
    <xf numFmtId="0" fontId="25" fillId="47" borderId="19" xfId="0" applyNumberFormat="1" applyFont="1" applyFill="1" applyBorder="1" applyAlignment="1" applyProtection="1">
      <alignment horizontal="left" wrapText="1"/>
      <protection/>
    </xf>
    <xf numFmtId="4" fontId="25" fillId="47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 horizontal="center" wrapText="1"/>
      <protection/>
    </xf>
    <xf numFmtId="0" fontId="25" fillId="50" borderId="19" xfId="0" applyFont="1" applyFill="1" applyBorder="1" applyAlignment="1">
      <alignment wrapText="1"/>
    </xf>
    <xf numFmtId="4" fontId="25" fillId="50" borderId="19" xfId="0" applyNumberFormat="1" applyFont="1" applyFill="1" applyBorder="1" applyAlignment="1" applyProtection="1">
      <alignment horizontal="right"/>
      <protection/>
    </xf>
    <xf numFmtId="0" fontId="25" fillId="49" borderId="19" xfId="0" applyFont="1" applyFill="1" applyBorder="1" applyAlignment="1">
      <alignment wrapText="1"/>
    </xf>
    <xf numFmtId="4" fontId="25" fillId="49" borderId="19" xfId="0" applyNumberFormat="1" applyFont="1" applyFill="1" applyBorder="1" applyAlignment="1" applyProtection="1">
      <alignment horizontal="right"/>
      <protection/>
    </xf>
    <xf numFmtId="0" fontId="32" fillId="0" borderId="19" xfId="0" applyNumberFormat="1" applyFont="1" applyFill="1" applyBorder="1" applyAlignment="1" applyProtection="1">
      <alignment wrapText="1"/>
      <protection/>
    </xf>
    <xf numFmtId="0" fontId="31" fillId="0" borderId="19" xfId="0" applyNumberFormat="1" applyFont="1" applyBorder="1" applyAlignment="1">
      <alignment horizontal="left" wrapText="1"/>
    </xf>
    <xf numFmtId="0" fontId="31" fillId="23" borderId="19" xfId="0" applyNumberFormat="1" applyFont="1" applyFill="1" applyBorder="1" applyAlignment="1">
      <alignment horizontal="left" wrapText="1"/>
    </xf>
    <xf numFmtId="4" fontId="71" fillId="47" borderId="20" xfId="0" applyNumberFormat="1" applyFont="1" applyFill="1" applyBorder="1" applyAlignment="1" quotePrefix="1">
      <alignment horizontal="right" vertical="center" wrapText="1"/>
    </xf>
    <xf numFmtId="4" fontId="71" fillId="50" borderId="20" xfId="0" applyNumberFormat="1" applyFont="1" applyFill="1" applyBorder="1" applyAlignment="1" quotePrefix="1">
      <alignment horizontal="right" vertical="center" wrapText="1"/>
    </xf>
    <xf numFmtId="4" fontId="71" fillId="49" borderId="20" xfId="0" applyNumberFormat="1" applyFont="1" applyFill="1" applyBorder="1" applyAlignment="1" quotePrefix="1">
      <alignment horizontal="right" vertical="center" wrapText="1"/>
    </xf>
    <xf numFmtId="4" fontId="71" fillId="0" borderId="20" xfId="0" applyNumberFormat="1" applyFont="1" applyFill="1" applyBorder="1" applyAlignment="1" quotePrefix="1">
      <alignment horizontal="right" vertical="center" wrapText="1"/>
    </xf>
    <xf numFmtId="0" fontId="31" fillId="51" borderId="19" xfId="0" applyNumberFormat="1" applyFont="1" applyFill="1" applyBorder="1" applyAlignment="1">
      <alignment horizontal="left"/>
    </xf>
    <xf numFmtId="0" fontId="31" fillId="51" borderId="19" xfId="0" applyNumberFormat="1" applyFont="1" applyFill="1" applyBorder="1" applyAlignment="1">
      <alignment horizontal="center" vertical="center" wrapText="1"/>
    </xf>
    <xf numFmtId="0" fontId="32" fillId="51" borderId="0" xfId="0" applyNumberFormat="1" applyFont="1" applyFill="1" applyBorder="1" applyAlignment="1" applyProtection="1">
      <alignment/>
      <protection/>
    </xf>
    <xf numFmtId="0" fontId="0" fillId="51" borderId="0" xfId="0" applyNumberFormat="1" applyFill="1" applyBorder="1" applyAlignment="1" applyProtection="1">
      <alignment/>
      <protection/>
    </xf>
    <xf numFmtId="0" fontId="26" fillId="51" borderId="0" xfId="0" applyNumberFormat="1" applyFont="1" applyFill="1" applyBorder="1" applyAlignment="1" applyProtection="1">
      <alignment/>
      <protection/>
    </xf>
    <xf numFmtId="4" fontId="71" fillId="51" borderId="20" xfId="0" applyNumberFormat="1" applyFont="1" applyFill="1" applyBorder="1" applyAlignment="1" quotePrefix="1">
      <alignment horizontal="right" vertical="center" wrapText="1"/>
    </xf>
    <xf numFmtId="4" fontId="30" fillId="51" borderId="20" xfId="0" applyNumberFormat="1" applyFont="1" applyFill="1" applyBorder="1" applyAlignment="1" quotePrefix="1">
      <alignment horizontal="right" wrapText="1"/>
    </xf>
    <xf numFmtId="3" fontId="31" fillId="51" borderId="0" xfId="0" applyNumberFormat="1" applyFont="1" applyFill="1" applyAlignment="1">
      <alignment/>
    </xf>
    <xf numFmtId="0" fontId="24" fillId="51" borderId="0" xfId="0" applyNumberFormat="1" applyFont="1" applyFill="1" applyBorder="1" applyAlignment="1" applyProtection="1">
      <alignment/>
      <protection/>
    </xf>
    <xf numFmtId="0" fontId="31" fillId="23" borderId="19" xfId="0" applyNumberFormat="1" applyFont="1" applyFill="1" applyBorder="1" applyAlignment="1">
      <alignment horizontal="center" wrapText="1"/>
    </xf>
    <xf numFmtId="0" fontId="32" fillId="50" borderId="19" xfId="0" applyFont="1" applyFill="1" applyBorder="1" applyAlignment="1">
      <alignment horizontal="center" wrapText="1"/>
    </xf>
    <xf numFmtId="0" fontId="31" fillId="50" borderId="19" xfId="0" applyNumberFormat="1" applyFont="1" applyFill="1" applyBorder="1" applyAlignment="1">
      <alignment horizontal="center" wrapText="1"/>
    </xf>
    <xf numFmtId="4" fontId="30" fillId="23" borderId="20" xfId="0" applyNumberFormat="1" applyFont="1" applyFill="1" applyBorder="1" applyAlignment="1" quotePrefix="1">
      <alignment horizontal="right" vertical="center" wrapText="1"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32" fillId="51" borderId="19" xfId="0" applyNumberFormat="1" applyFont="1" applyFill="1" applyBorder="1" applyAlignment="1" applyProtection="1">
      <alignment horizontal="center" wrapText="1"/>
      <protection/>
    </xf>
    <xf numFmtId="4" fontId="25" fillId="51" borderId="19" xfId="0" applyNumberFormat="1" applyFont="1" applyFill="1" applyBorder="1" applyAlignment="1" applyProtection="1">
      <alignment horizontal="right"/>
      <protection/>
    </xf>
    <xf numFmtId="4" fontId="25" fillId="47" borderId="19" xfId="0" applyNumberFormat="1" applyFont="1" applyFill="1" applyBorder="1" applyAlignment="1" applyProtection="1">
      <alignment horizontal="right"/>
      <protection/>
    </xf>
    <xf numFmtId="0" fontId="32" fillId="51" borderId="19" xfId="0" applyNumberFormat="1" applyFont="1" applyFill="1" applyBorder="1" applyAlignment="1" applyProtection="1">
      <alignment horizontal="center" vertical="center" wrapText="1"/>
      <protection/>
    </xf>
    <xf numFmtId="4" fontId="32" fillId="51" borderId="19" xfId="0" applyNumberFormat="1" applyFont="1" applyFill="1" applyBorder="1" applyAlignment="1" applyProtection="1">
      <alignment/>
      <protection/>
    </xf>
    <xf numFmtId="4" fontId="25" fillId="51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5" fillId="50" borderId="19" xfId="0" applyNumberFormat="1" applyFont="1" applyFill="1" applyBorder="1" applyAlignment="1" applyProtection="1">
      <alignment/>
      <protection/>
    </xf>
    <xf numFmtId="0" fontId="32" fillId="50" borderId="19" xfId="0" applyNumberFormat="1" applyFont="1" applyFill="1" applyBorder="1" applyAlignment="1" applyProtection="1">
      <alignment horizontal="center" vertical="center" wrapText="1"/>
      <protection/>
    </xf>
    <xf numFmtId="4" fontId="25" fillId="15" borderId="19" xfId="0" applyNumberFormat="1" applyFont="1" applyFill="1" applyBorder="1" applyAlignment="1" applyProtection="1">
      <alignment/>
      <protection/>
    </xf>
    <xf numFmtId="0" fontId="32" fillId="47" borderId="19" xfId="0" applyNumberFormat="1" applyFont="1" applyFill="1" applyBorder="1" applyAlignment="1" applyProtection="1">
      <alignment horizontal="center" wrapText="1"/>
      <protection/>
    </xf>
    <xf numFmtId="4" fontId="30" fillId="15" borderId="20" xfId="0" applyNumberFormat="1" applyFont="1" applyFill="1" applyBorder="1" applyAlignment="1" quotePrefix="1">
      <alignment horizontal="right" vertical="center" wrapText="1"/>
    </xf>
    <xf numFmtId="4" fontId="33" fillId="0" borderId="20" xfId="0" applyNumberFormat="1" applyFont="1" applyFill="1" applyBorder="1" applyAlignment="1" quotePrefix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36" fillId="0" borderId="21" xfId="0" applyFont="1" applyBorder="1" applyAlignment="1" quotePrefix="1">
      <alignment horizontal="left" wrapText="1"/>
    </xf>
    <xf numFmtId="0" fontId="36" fillId="0" borderId="18" xfId="0" applyFont="1" applyBorder="1" applyAlignment="1" quotePrefix="1">
      <alignment horizontal="left" wrapText="1"/>
    </xf>
    <xf numFmtId="0" fontId="36" fillId="0" borderId="18" xfId="0" applyFont="1" applyBorder="1" applyAlignment="1" quotePrefix="1">
      <alignment horizontal="center" wrapText="1"/>
    </xf>
    <xf numFmtId="0" fontId="36" fillId="0" borderId="20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3" fontId="36" fillId="7" borderId="19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 horizontal="right"/>
    </xf>
    <xf numFmtId="0" fontId="37" fillId="7" borderId="21" xfId="0" applyFont="1" applyFill="1" applyBorder="1" applyAlignment="1">
      <alignment horizontal="left"/>
    </xf>
    <xf numFmtId="0" fontId="39" fillId="7" borderId="18" xfId="0" applyNumberFormat="1" applyFont="1" applyFill="1" applyBorder="1" applyAlignment="1" applyProtection="1">
      <alignment/>
      <protection/>
    </xf>
    <xf numFmtId="0" fontId="39" fillId="7" borderId="20" xfId="0" applyNumberFormat="1" applyFont="1" applyFill="1" applyBorder="1" applyAlignment="1" applyProtection="1">
      <alignment/>
      <protection/>
    </xf>
    <xf numFmtId="3" fontId="36" fillId="0" borderId="19" xfId="0" applyNumberFormat="1" applyFont="1" applyBorder="1" applyAlignment="1">
      <alignment horizontal="right"/>
    </xf>
    <xf numFmtId="3" fontId="36" fillId="7" borderId="19" xfId="0" applyNumberFormat="1" applyFont="1" applyFill="1" applyBorder="1" applyAlignment="1" applyProtection="1">
      <alignment horizontal="right" wrapText="1"/>
      <protection/>
    </xf>
    <xf numFmtId="3" fontId="36" fillId="52" borderId="22" xfId="0" applyNumberFormat="1" applyFont="1" applyFill="1" applyBorder="1" applyAlignment="1" quotePrefix="1">
      <alignment horizontal="right"/>
    </xf>
    <xf numFmtId="3" fontId="36" fillId="52" borderId="19" xfId="0" applyNumberFormat="1" applyFont="1" applyFill="1" applyBorder="1" applyAlignment="1" applyProtection="1">
      <alignment horizontal="right" wrapText="1"/>
      <protection/>
    </xf>
    <xf numFmtId="3" fontId="36" fillId="7" borderId="22" xfId="0" applyNumberFormat="1" applyFont="1" applyFill="1" applyBorder="1" applyAlignment="1" quotePrefix="1">
      <alignment horizontal="right"/>
    </xf>
    <xf numFmtId="0" fontId="34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1" fontId="39" fillId="0" borderId="0" xfId="0" applyNumberFormat="1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" fontId="21" fillId="53" borderId="19" xfId="0" applyNumberFormat="1" applyFont="1" applyFill="1" applyBorder="1" applyAlignment="1">
      <alignment horizontal="right" vertical="top" wrapText="1"/>
    </xf>
    <xf numFmtId="0" fontId="0" fillId="0" borderId="20" xfId="0" applyNumberFormat="1" applyFill="1" applyBorder="1" applyAlignment="1" applyProtection="1">
      <alignment/>
      <protection/>
    </xf>
    <xf numFmtId="0" fontId="33" fillId="0" borderId="19" xfId="0" applyFont="1" applyBorder="1" applyAlignment="1">
      <alignment horizontal="center" vertical="center" wrapText="1"/>
    </xf>
    <xf numFmtId="0" fontId="42" fillId="0" borderId="20" xfId="0" applyNumberFormat="1" applyFont="1" applyFill="1" applyBorder="1" applyAlignment="1" applyProtection="1">
      <alignment wrapText="1"/>
      <protection/>
    </xf>
    <xf numFmtId="4" fontId="42" fillId="0" borderId="20" xfId="0" applyNumberFormat="1" applyFont="1" applyFill="1" applyBorder="1" applyAlignment="1" applyProtection="1">
      <alignment/>
      <protection/>
    </xf>
    <xf numFmtId="4" fontId="43" fillId="0" borderId="23" xfId="0" applyNumberFormat="1" applyFont="1" applyBorder="1" applyAlignment="1">
      <alignment/>
    </xf>
    <xf numFmtId="4" fontId="42" fillId="0" borderId="23" xfId="0" applyNumberFormat="1" applyFont="1" applyFill="1" applyBorder="1" applyAlignment="1" applyProtection="1">
      <alignment/>
      <protection/>
    </xf>
    <xf numFmtId="1" fontId="33" fillId="53" borderId="19" xfId="0" applyNumberFormat="1" applyFont="1" applyFill="1" applyBorder="1" applyAlignment="1">
      <alignment horizontal="left" vertical="top" wrapText="1"/>
    </xf>
    <xf numFmtId="1" fontId="43" fillId="53" borderId="19" xfId="0" applyNumberFormat="1" applyFont="1" applyFill="1" applyBorder="1" applyAlignment="1">
      <alignment horizontal="left" wrapText="1"/>
    </xf>
    <xf numFmtId="4" fontId="43" fillId="0" borderId="19" xfId="0" applyNumberFormat="1" applyFont="1" applyBorder="1" applyAlignment="1">
      <alignment vertical="center" wrapText="1"/>
    </xf>
    <xf numFmtId="4" fontId="43" fillId="0" borderId="19" xfId="0" applyNumberFormat="1" applyFont="1" applyBorder="1" applyAlignment="1">
      <alignment vertical="top" wrapText="1"/>
    </xf>
    <xf numFmtId="4" fontId="43" fillId="0" borderId="19" xfId="0" applyNumberFormat="1" applyFont="1" applyBorder="1" applyAlignment="1">
      <alignment horizontal="right"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4" fontId="33" fillId="0" borderId="19" xfId="0" applyNumberFormat="1" applyFont="1" applyBorder="1" applyAlignment="1">
      <alignment vertical="center" wrapText="1"/>
    </xf>
    <xf numFmtId="1" fontId="43" fillId="0" borderId="19" xfId="0" applyNumberFormat="1" applyFont="1" applyBorder="1" applyAlignment="1">
      <alignment horizontal="left" wrapText="1"/>
    </xf>
    <xf numFmtId="4" fontId="43" fillId="0" borderId="19" xfId="0" applyNumberFormat="1" applyFont="1" applyBorder="1" applyAlignment="1">
      <alignment/>
    </xf>
    <xf numFmtId="1" fontId="33" fillId="0" borderId="23" xfId="0" applyNumberFormat="1" applyFont="1" applyBorder="1" applyAlignment="1">
      <alignment wrapText="1"/>
    </xf>
    <xf numFmtId="1" fontId="33" fillId="0" borderId="24" xfId="0" applyNumberFormat="1" applyFont="1" applyBorder="1" applyAlignment="1">
      <alignment wrapText="1"/>
    </xf>
    <xf numFmtId="0" fontId="44" fillId="0" borderId="25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1" fontId="43" fillId="0" borderId="0" xfId="0" applyNumberFormat="1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" fontId="33" fillId="53" borderId="19" xfId="0" applyNumberFormat="1" applyFont="1" applyFill="1" applyBorder="1" applyAlignment="1">
      <alignment horizontal="right" vertical="top" wrapText="1"/>
    </xf>
    <xf numFmtId="0" fontId="44" fillId="0" borderId="20" xfId="0" applyNumberFormat="1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>
      <alignment/>
      <protection/>
    </xf>
    <xf numFmtId="0" fontId="47" fillId="0" borderId="19" xfId="0" applyNumberFormat="1" applyFont="1" applyFill="1" applyBorder="1" applyAlignment="1">
      <alignment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right" vertical="center"/>
    </xf>
    <xf numFmtId="0" fontId="49" fillId="50" borderId="19" xfId="0" applyNumberFormat="1" applyFont="1" applyFill="1" applyBorder="1" applyAlignment="1">
      <alignment vertical="center" wrapText="1"/>
    </xf>
    <xf numFmtId="0" fontId="49" fillId="50" borderId="19" xfId="0" applyNumberFormat="1" applyFont="1" applyFill="1" applyBorder="1" applyAlignment="1">
      <alignment horizontal="center" vertical="center"/>
    </xf>
    <xf numFmtId="4" fontId="48" fillId="50" borderId="19" xfId="0" applyNumberFormat="1" applyFont="1" applyFill="1" applyBorder="1" applyAlignment="1">
      <alignment horizontal="right" vertical="center" wrapText="1"/>
    </xf>
    <xf numFmtId="0" fontId="48" fillId="15" borderId="19" xfId="0" applyNumberFormat="1" applyFont="1" applyFill="1" applyBorder="1" applyAlignment="1">
      <alignment vertical="center" wrapText="1"/>
    </xf>
    <xf numFmtId="0" fontId="48" fillId="15" borderId="19" xfId="0" applyNumberFormat="1" applyFont="1" applyFill="1" applyBorder="1" applyAlignment="1">
      <alignment horizontal="left" vertical="center" wrapText="1"/>
    </xf>
    <xf numFmtId="4" fontId="48" fillId="15" borderId="19" xfId="0" applyNumberFormat="1" applyFont="1" applyFill="1" applyBorder="1" applyAlignment="1">
      <alignment horizontal="right" vertical="center" wrapText="1"/>
    </xf>
    <xf numFmtId="0" fontId="48" fillId="19" borderId="19" xfId="0" applyNumberFormat="1" applyFont="1" applyFill="1" applyBorder="1" applyAlignment="1">
      <alignment vertical="center" wrapText="1"/>
    </xf>
    <xf numFmtId="0" fontId="48" fillId="19" borderId="19" xfId="0" applyNumberFormat="1" applyFont="1" applyFill="1" applyBorder="1" applyAlignment="1">
      <alignment horizontal="left" vertical="center" wrapText="1"/>
    </xf>
    <xf numFmtId="4" fontId="48" fillId="19" borderId="20" xfId="0" applyNumberFormat="1" applyFont="1" applyFill="1" applyBorder="1" applyAlignment="1">
      <alignment horizontal="right" vertical="center" wrapText="1"/>
    </xf>
    <xf numFmtId="0" fontId="50" fillId="54" borderId="19" xfId="0" applyNumberFormat="1" applyFont="1" applyFill="1" applyBorder="1" applyAlignment="1">
      <alignment vertical="center" wrapText="1"/>
    </xf>
    <xf numFmtId="0" fontId="50" fillId="54" borderId="19" xfId="0" applyNumberFormat="1" applyFont="1" applyFill="1" applyBorder="1" applyAlignment="1">
      <alignment horizontal="left" vertical="center" wrapText="1"/>
    </xf>
    <xf numFmtId="4" fontId="50" fillId="54" borderId="20" xfId="0" applyNumberFormat="1" applyFont="1" applyFill="1" applyBorder="1" applyAlignment="1">
      <alignment horizontal="right" vertical="center" wrapText="1"/>
    </xf>
    <xf numFmtId="0" fontId="50" fillId="52" borderId="19" xfId="0" applyNumberFormat="1" applyFont="1" applyFill="1" applyBorder="1" applyAlignment="1">
      <alignment horizontal="right"/>
    </xf>
    <xf numFmtId="0" fontId="50" fillId="52" borderId="19" xfId="0" applyNumberFormat="1" applyFont="1" applyFill="1" applyBorder="1" applyAlignment="1">
      <alignment horizontal="left" wrapText="1"/>
    </xf>
    <xf numFmtId="4" fontId="50" fillId="52" borderId="20" xfId="0" applyNumberFormat="1" applyFont="1" applyFill="1" applyBorder="1" applyAlignment="1" quotePrefix="1">
      <alignment horizontal="right" vertical="center" wrapText="1"/>
    </xf>
    <xf numFmtId="0" fontId="50" fillId="0" borderId="19" xfId="0" applyNumberFormat="1" applyFont="1" applyBorder="1" applyAlignment="1">
      <alignment/>
    </xf>
    <xf numFmtId="0" fontId="51" fillId="0" borderId="19" xfId="0" applyNumberFormat="1" applyFont="1" applyBorder="1" applyAlignment="1">
      <alignment horizontal="left" wrapText="1"/>
    </xf>
    <xf numFmtId="4" fontId="50" fillId="0" borderId="20" xfId="0" applyNumberFormat="1" applyFont="1" applyFill="1" applyBorder="1" applyAlignment="1" quotePrefix="1">
      <alignment horizontal="right" vertical="center" wrapText="1"/>
    </xf>
    <xf numFmtId="0" fontId="50" fillId="54" borderId="19" xfId="0" applyNumberFormat="1" applyFont="1" applyFill="1" applyBorder="1" applyAlignment="1">
      <alignment/>
    </xf>
    <xf numFmtId="0" fontId="51" fillId="54" borderId="19" xfId="0" applyNumberFormat="1" applyFont="1" applyFill="1" applyBorder="1" applyAlignment="1">
      <alignment horizontal="left" wrapText="1"/>
    </xf>
    <xf numFmtId="4" fontId="50" fillId="54" borderId="20" xfId="0" applyNumberFormat="1" applyFont="1" applyFill="1" applyBorder="1" applyAlignment="1" quotePrefix="1">
      <alignment horizontal="right" vertical="center" wrapText="1"/>
    </xf>
    <xf numFmtId="0" fontId="50" fillId="0" borderId="19" xfId="0" applyNumberFormat="1" applyFont="1" applyBorder="1" applyAlignment="1">
      <alignment horizontal="left" wrapText="1"/>
    </xf>
    <xf numFmtId="0" fontId="50" fillId="55" borderId="19" xfId="0" applyNumberFormat="1" applyFont="1" applyFill="1" applyBorder="1" applyAlignment="1">
      <alignment horizontal="right"/>
    </xf>
    <xf numFmtId="0" fontId="50" fillId="55" borderId="19" xfId="0" applyNumberFormat="1" applyFont="1" applyFill="1" applyBorder="1" applyAlignment="1">
      <alignment horizontal="left" wrapText="1"/>
    </xf>
    <xf numFmtId="4" fontId="50" fillId="55" borderId="20" xfId="0" applyNumberFormat="1" applyFont="1" applyFill="1" applyBorder="1" applyAlignment="1" quotePrefix="1">
      <alignment horizontal="right" vertical="center" wrapText="1"/>
    </xf>
    <xf numFmtId="0" fontId="48" fillId="19" borderId="19" xfId="0" applyNumberFormat="1" applyFont="1" applyFill="1" applyBorder="1" applyAlignment="1">
      <alignment/>
    </xf>
    <xf numFmtId="0" fontId="48" fillId="19" borderId="19" xfId="0" applyNumberFormat="1" applyFont="1" applyFill="1" applyBorder="1" applyAlignment="1">
      <alignment horizontal="left"/>
    </xf>
    <xf numFmtId="4" fontId="48" fillId="19" borderId="20" xfId="0" applyNumberFormat="1" applyFont="1" applyFill="1" applyBorder="1" applyAlignment="1" quotePrefix="1">
      <alignment horizontal="right" vertical="center" wrapText="1"/>
    </xf>
    <xf numFmtId="0" fontId="50" fillId="54" borderId="19" xfId="0" applyNumberFormat="1" applyFont="1" applyFill="1" applyBorder="1" applyAlignment="1">
      <alignment horizontal="left" wrapText="1"/>
    </xf>
    <xf numFmtId="0" fontId="50" fillId="52" borderId="19" xfId="0" applyNumberFormat="1" applyFont="1" applyFill="1" applyBorder="1" applyAlignment="1">
      <alignment/>
    </xf>
    <xf numFmtId="0" fontId="50" fillId="55" borderId="19" xfId="0" applyNumberFormat="1" applyFont="1" applyFill="1" applyBorder="1" applyAlignment="1">
      <alignment/>
    </xf>
    <xf numFmtId="0" fontId="50" fillId="51" borderId="19" xfId="0" applyNumberFormat="1" applyFont="1" applyFill="1" applyBorder="1" applyAlignment="1">
      <alignment/>
    </xf>
    <xf numFmtId="0" fontId="50" fillId="51" borderId="19" xfId="0" applyNumberFormat="1" applyFont="1" applyFill="1" applyBorder="1" applyAlignment="1">
      <alignment horizontal="left" wrapText="1"/>
    </xf>
    <xf numFmtId="4" fontId="50" fillId="51" borderId="20" xfId="0" applyNumberFormat="1" applyFont="1" applyFill="1" applyBorder="1" applyAlignment="1" quotePrefix="1">
      <alignment horizontal="right" vertical="center" wrapText="1"/>
    </xf>
    <xf numFmtId="0" fontId="48" fillId="19" borderId="19" xfId="0" applyNumberFormat="1" applyFont="1" applyFill="1" applyBorder="1" applyAlignment="1">
      <alignment horizontal="left" wrapText="1"/>
    </xf>
    <xf numFmtId="0" fontId="48" fillId="15" borderId="19" xfId="0" applyNumberFormat="1" applyFont="1" applyFill="1" applyBorder="1" applyAlignment="1">
      <alignment/>
    </xf>
    <xf numFmtId="0" fontId="48" fillId="15" borderId="19" xfId="0" applyNumberFormat="1" applyFont="1" applyFill="1" applyBorder="1" applyAlignment="1">
      <alignment horizontal="left" wrapText="1"/>
    </xf>
    <xf numFmtId="4" fontId="48" fillId="15" borderId="20" xfId="0" applyNumberFormat="1" applyFont="1" applyFill="1" applyBorder="1" applyAlignment="1" quotePrefix="1">
      <alignment horizontal="right" vertical="center" wrapText="1"/>
    </xf>
    <xf numFmtId="0" fontId="50" fillId="52" borderId="19" xfId="0" applyNumberFormat="1" applyFont="1" applyFill="1" applyBorder="1" applyAlignment="1">
      <alignment vertical="center" wrapText="1"/>
    </xf>
    <xf numFmtId="0" fontId="50" fillId="52" borderId="19" xfId="0" applyNumberFormat="1" applyFont="1" applyFill="1" applyBorder="1" applyAlignment="1">
      <alignment horizontal="left" vertical="center" wrapText="1"/>
    </xf>
    <xf numFmtId="0" fontId="50" fillId="51" borderId="19" xfId="0" applyNumberFormat="1" applyFont="1" applyFill="1" applyBorder="1" applyAlignment="1">
      <alignment vertical="center" wrapText="1"/>
    </xf>
    <xf numFmtId="0" fontId="50" fillId="51" borderId="19" xfId="0" applyNumberFormat="1" applyFont="1" applyFill="1" applyBorder="1" applyAlignment="1">
      <alignment horizontal="left" vertical="center" wrapText="1"/>
    </xf>
    <xf numFmtId="4" fontId="50" fillId="51" borderId="20" xfId="0" applyNumberFormat="1" applyFont="1" applyFill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/>
      <protection/>
    </xf>
    <xf numFmtId="4" fontId="24" fillId="0" borderId="19" xfId="0" applyNumberFormat="1" applyFont="1" applyFill="1" applyBorder="1" applyAlignment="1" applyProtection="1">
      <alignment/>
      <protection/>
    </xf>
    <xf numFmtId="0" fontId="31" fillId="15" borderId="19" xfId="0" applyNumberFormat="1" applyFont="1" applyFill="1" applyBorder="1" applyAlignment="1">
      <alignment horizontal="center"/>
    </xf>
    <xf numFmtId="4" fontId="31" fillId="15" borderId="20" xfId="0" applyNumberFormat="1" applyFont="1" applyFill="1" applyBorder="1" applyAlignment="1" quotePrefix="1">
      <alignment horizontal="right" vertical="center" wrapText="1"/>
    </xf>
    <xf numFmtId="4" fontId="31" fillId="15" borderId="19" xfId="0" applyNumberFormat="1" applyFont="1" applyFill="1" applyBorder="1" applyAlignment="1">
      <alignment horizontal="right" vertical="center" wrapText="1"/>
    </xf>
    <xf numFmtId="4" fontId="31" fillId="15" borderId="19" xfId="0" applyNumberFormat="1" applyFont="1" applyFill="1" applyBorder="1" applyAlignment="1">
      <alignment horizontal="right" vertical="center"/>
    </xf>
    <xf numFmtId="3" fontId="31" fillId="15" borderId="19" xfId="0" applyNumberFormat="1" applyFont="1" applyFill="1" applyBorder="1" applyAlignment="1">
      <alignment horizontal="right"/>
    </xf>
    <xf numFmtId="4" fontId="25" fillId="51" borderId="20" xfId="0" applyNumberFormat="1" applyFont="1" applyFill="1" applyBorder="1" applyAlignment="1" applyProtection="1">
      <alignment horizontal="right"/>
      <protection/>
    </xf>
    <xf numFmtId="4" fontId="31" fillId="0" borderId="20" xfId="0" applyNumberFormat="1" applyFont="1" applyBorder="1" applyAlignment="1">
      <alignment horizontal="right" vertical="center" wrapText="1"/>
    </xf>
    <xf numFmtId="0" fontId="30" fillId="0" borderId="22" xfId="0" applyNumberFormat="1" applyFont="1" applyFill="1" applyBorder="1" applyAlignment="1">
      <alignment horizontal="left" vertical="center" wrapText="1"/>
    </xf>
    <xf numFmtId="0" fontId="30" fillId="0" borderId="20" xfId="0" applyNumberFormat="1" applyFont="1" applyFill="1" applyBorder="1" applyAlignment="1" quotePrefix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/>
    </xf>
    <xf numFmtId="4" fontId="21" fillId="0" borderId="3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7" borderId="21" xfId="0" applyNumberFormat="1" applyFont="1" applyFill="1" applyBorder="1" applyAlignment="1" applyProtection="1" quotePrefix="1">
      <alignment horizontal="left" wrapText="1"/>
      <protection/>
    </xf>
    <xf numFmtId="0" fontId="38" fillId="7" borderId="18" xfId="0" applyNumberFormat="1" applyFont="1" applyFill="1" applyBorder="1" applyAlignment="1" applyProtection="1">
      <alignment wrapText="1"/>
      <protection/>
    </xf>
    <xf numFmtId="0" fontId="38" fillId="7" borderId="2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9" fillId="0" borderId="20" xfId="0" applyNumberFormat="1" applyFont="1" applyFill="1" applyBorder="1" applyAlignment="1" applyProtection="1">
      <alignment/>
      <protection/>
    </xf>
    <xf numFmtId="0" fontId="36" fillId="52" borderId="21" xfId="0" applyNumberFormat="1" applyFont="1" applyFill="1" applyBorder="1" applyAlignment="1" applyProtection="1">
      <alignment horizontal="left" wrapText="1"/>
      <protection/>
    </xf>
    <xf numFmtId="0" fontId="36" fillId="52" borderId="18" xfId="0" applyNumberFormat="1" applyFont="1" applyFill="1" applyBorder="1" applyAlignment="1" applyProtection="1">
      <alignment horizontal="left" wrapText="1"/>
      <protection/>
    </xf>
    <xf numFmtId="0" fontId="36" fillId="52" borderId="20" xfId="0" applyNumberFormat="1" applyFont="1" applyFill="1" applyBorder="1" applyAlignment="1" applyProtection="1">
      <alignment horizontal="left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36" fillId="7" borderId="18" xfId="0" applyNumberFormat="1" applyFont="1" applyFill="1" applyBorder="1" applyAlignment="1" applyProtection="1">
      <alignment horizontal="left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37" fillId="7" borderId="21" xfId="0" applyNumberFormat="1" applyFont="1" applyFill="1" applyBorder="1" applyAlignment="1" applyProtection="1">
      <alignment horizontal="left" wrapText="1"/>
      <protection/>
    </xf>
    <xf numFmtId="0" fontId="39" fillId="7" borderId="20" xfId="0" applyNumberFormat="1" applyFont="1" applyFill="1" applyBorder="1" applyAlignment="1" applyProtection="1">
      <alignment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0" fontId="37" fillId="0" borderId="21" xfId="0" applyFont="1" applyBorder="1" applyAlignment="1" quotePrefix="1">
      <alignment horizontal="left" wrapText="1"/>
    </xf>
    <xf numFmtId="0" fontId="39" fillId="0" borderId="18" xfId="0" applyNumberFormat="1" applyFont="1" applyFill="1" applyBorder="1" applyAlignment="1" applyProtection="1">
      <alignment wrapText="1"/>
      <protection/>
    </xf>
    <xf numFmtId="0" fontId="37" fillId="0" borderId="21" xfId="0" applyFont="1" applyFill="1" applyBorder="1" applyAlignment="1" quotePrefix="1">
      <alignment horizontal="left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1"/>
  <sheetViews>
    <sheetView zoomScale="160" zoomScaleNormal="160" workbookViewId="0" topLeftCell="A4">
      <selection activeCell="E138" sqref="E138"/>
    </sheetView>
  </sheetViews>
  <sheetFormatPr defaultColWidth="11.421875" defaultRowHeight="12.75"/>
  <cols>
    <col min="1" max="1" width="8.140625" style="4" customWidth="1"/>
    <col min="2" max="2" width="23.28125" style="5" customWidth="1"/>
    <col min="3" max="3" width="11.00390625" style="1" customWidth="1"/>
    <col min="4" max="4" width="10.8515625" style="1" customWidth="1"/>
    <col min="5" max="5" width="12.57421875" style="1" customWidth="1"/>
    <col min="6" max="6" width="11.421875" style="1" customWidth="1"/>
    <col min="7" max="7" width="9.140625" style="1" customWidth="1"/>
    <col min="8" max="8" width="8.8515625" style="1" customWidth="1"/>
    <col min="9" max="10" width="7.7109375" style="1" customWidth="1"/>
    <col min="11" max="11" width="9.28125" style="1" customWidth="1"/>
    <col min="12" max="12" width="7.421875" style="1" customWidth="1"/>
    <col min="13" max="13" width="8.7109375" style="1" customWidth="1"/>
    <col min="14" max="14" width="8.00390625" style="2" customWidth="1"/>
    <col min="15" max="15" width="8.28125" style="2" customWidth="1"/>
    <col min="16" max="16" width="12.140625" style="2" bestFit="1" customWidth="1"/>
    <col min="17" max="16384" width="11.421875" style="2" customWidth="1"/>
  </cols>
  <sheetData>
    <row r="1" spans="1:16" s="3" customFormat="1" ht="15.75">
      <c r="A1" s="6" t="s">
        <v>0</v>
      </c>
      <c r="B1" s="7"/>
      <c r="C1" s="8"/>
      <c r="D1" s="8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</row>
    <row r="2" spans="1:16" ht="15.75">
      <c r="A2" s="11" t="s">
        <v>1</v>
      </c>
      <c r="B2" s="12"/>
      <c r="C2" s="13"/>
      <c r="D2" s="13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</row>
    <row r="3" spans="1:16" s="3" customFormat="1" ht="15.75">
      <c r="A3" s="11" t="s">
        <v>2</v>
      </c>
      <c r="B3" s="14"/>
      <c r="C3" s="13"/>
      <c r="D3" s="13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</row>
    <row r="4" spans="1:16" s="3" customFormat="1" ht="12.75" customHeight="1">
      <c r="A4" s="11"/>
      <c r="B4" s="13"/>
      <c r="C4" s="13"/>
      <c r="D4" s="13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6" s="3" customFormat="1" ht="15.75">
      <c r="A5" s="15" t="s">
        <v>3</v>
      </c>
      <c r="B5" s="15" t="s">
        <v>238</v>
      </c>
      <c r="C5" s="15"/>
      <c r="D5" s="15"/>
      <c r="E5" s="16"/>
      <c r="F5" s="16"/>
      <c r="G5" s="16"/>
      <c r="H5" s="16"/>
      <c r="I5" s="16"/>
      <c r="J5" s="16"/>
      <c r="K5" s="16"/>
      <c r="L5" s="17"/>
      <c r="M5" s="17"/>
      <c r="N5" s="17"/>
      <c r="O5" s="17"/>
      <c r="P5" s="10"/>
    </row>
    <row r="6" spans="1:16" s="3" customFormat="1" ht="15.75">
      <c r="A6" s="15" t="s">
        <v>4</v>
      </c>
      <c r="B6" s="15" t="s">
        <v>239</v>
      </c>
      <c r="C6" s="15"/>
      <c r="D6" s="15"/>
      <c r="E6" s="16"/>
      <c r="F6" s="18"/>
      <c r="G6" s="18"/>
      <c r="H6" s="18"/>
      <c r="I6" s="18"/>
      <c r="J6" s="18"/>
      <c r="K6" s="18"/>
      <c r="L6" s="17"/>
      <c r="M6" s="17"/>
      <c r="N6" s="17"/>
      <c r="O6" s="17"/>
      <c r="P6" s="10"/>
    </row>
    <row r="7" spans="1:16" s="3" customFormat="1" ht="15.75">
      <c r="A7" s="22"/>
      <c r="B7" s="20"/>
      <c r="C7" s="20"/>
      <c r="D7" s="20"/>
      <c r="E7" s="21"/>
      <c r="F7" s="21"/>
      <c r="G7" s="20"/>
      <c r="H7" s="21"/>
      <c r="I7" s="21"/>
      <c r="J7" s="21"/>
      <c r="K7" s="21"/>
      <c r="L7" s="19"/>
      <c r="M7" s="19"/>
      <c r="N7" s="17"/>
      <c r="O7" s="17"/>
      <c r="P7" s="10"/>
    </row>
    <row r="8" spans="1:16" s="3" customFormat="1" ht="0.75" customHeight="1">
      <c r="A8" s="22"/>
      <c r="B8" s="20"/>
      <c r="C8" s="20"/>
      <c r="D8" s="20"/>
      <c r="E8" s="21"/>
      <c r="F8" s="21"/>
      <c r="G8" s="20"/>
      <c r="H8" s="21"/>
      <c r="I8" s="21"/>
      <c r="J8" s="21"/>
      <c r="K8" s="21"/>
      <c r="L8" s="19"/>
      <c r="M8" s="19"/>
      <c r="N8" s="17"/>
      <c r="O8" s="17"/>
      <c r="P8" s="10"/>
    </row>
    <row r="9" spans="1:16" s="3" customFormat="1" ht="15.75" hidden="1">
      <c r="A9" s="22"/>
      <c r="B9" s="20"/>
      <c r="C9" s="20"/>
      <c r="D9" s="20"/>
      <c r="E9" s="21"/>
      <c r="F9" s="21"/>
      <c r="G9" s="20"/>
      <c r="H9" s="21"/>
      <c r="I9" s="21"/>
      <c r="J9" s="21"/>
      <c r="K9" s="21"/>
      <c r="L9" s="19"/>
      <c r="M9" s="19"/>
      <c r="N9" s="17"/>
      <c r="O9" s="17"/>
      <c r="P9" s="10"/>
    </row>
    <row r="10" spans="1:20" s="3" customFormat="1" ht="122.25">
      <c r="A10" s="23" t="s">
        <v>50</v>
      </c>
      <c r="B10" s="23" t="s">
        <v>51</v>
      </c>
      <c r="C10" s="23" t="s">
        <v>309</v>
      </c>
      <c r="D10" s="24" t="s">
        <v>240</v>
      </c>
      <c r="E10" s="24" t="s">
        <v>81</v>
      </c>
      <c r="F10" s="24" t="s">
        <v>52</v>
      </c>
      <c r="G10" s="24" t="s">
        <v>53</v>
      </c>
      <c r="H10" s="24" t="s">
        <v>235</v>
      </c>
      <c r="I10" s="24" t="s">
        <v>236</v>
      </c>
      <c r="J10" s="24" t="s">
        <v>237</v>
      </c>
      <c r="K10" s="25" t="s">
        <v>54</v>
      </c>
      <c r="L10" s="25" t="s">
        <v>55</v>
      </c>
      <c r="M10" s="25" t="s">
        <v>56</v>
      </c>
      <c r="N10" s="26" t="s">
        <v>57</v>
      </c>
      <c r="O10" s="26" t="s">
        <v>310</v>
      </c>
      <c r="P10" s="28"/>
      <c r="Q10"/>
      <c r="R10"/>
      <c r="S10"/>
      <c r="T10"/>
    </row>
    <row r="11" spans="1:20" s="3" customFormat="1" ht="12.75">
      <c r="A11" s="280"/>
      <c r="B11" s="281"/>
      <c r="C11" s="29">
        <f>SUM(C12,C28,C60,C67,C152,C198,C248,C311,C319,C332,C345,C384,C395)</f>
        <v>8019491</v>
      </c>
      <c r="D11" s="29">
        <f aca="true" t="shared" si="0" ref="D11:M11">SUM(D12,D28,D60,D67,D152,D198,D248,D311,D319,D332,D345,D384,D395)</f>
        <v>5753139</v>
      </c>
      <c r="E11" s="29">
        <f t="shared" si="0"/>
        <v>1313228</v>
      </c>
      <c r="F11" s="29">
        <f t="shared" si="0"/>
        <v>33220</v>
      </c>
      <c r="G11" s="29">
        <f t="shared" si="0"/>
        <v>618600</v>
      </c>
      <c r="H11" s="29">
        <f t="shared" si="0"/>
        <v>218504</v>
      </c>
      <c r="I11" s="29">
        <f t="shared" si="0"/>
        <v>700</v>
      </c>
      <c r="J11" s="29">
        <f t="shared" si="0"/>
        <v>15600</v>
      </c>
      <c r="K11" s="29">
        <f t="shared" si="0"/>
        <v>39500</v>
      </c>
      <c r="L11" s="29">
        <f t="shared" si="0"/>
        <v>4000</v>
      </c>
      <c r="M11" s="29">
        <f t="shared" si="0"/>
        <v>23000</v>
      </c>
      <c r="N11" s="170">
        <f>SUM(N15:N409)</f>
        <v>8019491</v>
      </c>
      <c r="O11" s="170">
        <f>SUM(O15:O409)</f>
        <v>8019491</v>
      </c>
      <c r="P11" s="222"/>
      <c r="Q11"/>
      <c r="R11"/>
      <c r="S11"/>
      <c r="T11"/>
    </row>
    <row r="12" spans="1:20" ht="22.5">
      <c r="A12" s="30" t="s">
        <v>63</v>
      </c>
      <c r="B12" s="30" t="s">
        <v>64</v>
      </c>
      <c r="C12" s="31">
        <f>SUM(C13)</f>
        <v>5400</v>
      </c>
      <c r="D12" s="31"/>
      <c r="E12" s="31">
        <f>SUM(E13)</f>
        <v>5400</v>
      </c>
      <c r="F12" s="31"/>
      <c r="G12" s="31"/>
      <c r="H12" s="31"/>
      <c r="I12" s="31"/>
      <c r="J12" s="31"/>
      <c r="K12" s="31"/>
      <c r="L12" s="31"/>
      <c r="M12" s="31"/>
      <c r="N12" s="33"/>
      <c r="O12" s="33"/>
      <c r="P12" s="28"/>
      <c r="Q12"/>
      <c r="R12"/>
      <c r="S12"/>
      <c r="T12"/>
    </row>
    <row r="13" spans="1:20" ht="22.5">
      <c r="A13" s="34" t="s">
        <v>58</v>
      </c>
      <c r="B13" s="34" t="s">
        <v>5</v>
      </c>
      <c r="C13" s="35">
        <f>SUM(C14,C22)</f>
        <v>5400</v>
      </c>
      <c r="D13" s="35"/>
      <c r="E13" s="35">
        <f>SUM(E14,E22)</f>
        <v>5400</v>
      </c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28"/>
      <c r="Q13"/>
      <c r="R13"/>
      <c r="S13"/>
      <c r="T13"/>
    </row>
    <row r="14" spans="1:20" ht="22.5">
      <c r="A14" s="37" t="s">
        <v>59</v>
      </c>
      <c r="B14" s="37" t="s">
        <v>6</v>
      </c>
      <c r="C14" s="38">
        <f>SUM(C15)</f>
        <v>4400</v>
      </c>
      <c r="D14" s="38"/>
      <c r="E14" s="38">
        <f>SUM(E15)</f>
        <v>4400</v>
      </c>
      <c r="F14" s="38"/>
      <c r="G14" s="38"/>
      <c r="H14" s="38"/>
      <c r="I14" s="38"/>
      <c r="J14" s="38"/>
      <c r="K14" s="38"/>
      <c r="L14" s="38"/>
      <c r="M14" s="38"/>
      <c r="N14" s="40"/>
      <c r="O14" s="40"/>
      <c r="P14" s="28"/>
      <c r="Q14"/>
      <c r="R14"/>
      <c r="S14"/>
      <c r="T14"/>
    </row>
    <row r="15" spans="1:20" ht="12.75">
      <c r="A15" s="145">
        <v>3</v>
      </c>
      <c r="B15" s="144" t="s">
        <v>148</v>
      </c>
      <c r="C15" s="81">
        <f>SUM(C16)</f>
        <v>4400</v>
      </c>
      <c r="D15" s="81"/>
      <c r="E15" s="81">
        <f>SUM(E16)</f>
        <v>4400</v>
      </c>
      <c r="F15" s="81"/>
      <c r="G15" s="81"/>
      <c r="H15" s="81"/>
      <c r="I15" s="81"/>
      <c r="J15" s="81"/>
      <c r="K15" s="81"/>
      <c r="L15" s="81"/>
      <c r="M15" s="81"/>
      <c r="N15" s="91"/>
      <c r="O15" s="91"/>
      <c r="P15" s="28"/>
      <c r="Q15"/>
      <c r="R15"/>
      <c r="S15"/>
      <c r="T15"/>
    </row>
    <row r="16" spans="1:20" ht="12.75">
      <c r="A16" s="41">
        <v>32</v>
      </c>
      <c r="B16" s="42" t="s">
        <v>60</v>
      </c>
      <c r="C16" s="29">
        <f>SUM(C17,C19)</f>
        <v>4400</v>
      </c>
      <c r="D16" s="29"/>
      <c r="E16" s="29">
        <f>SUM(E17,E19)</f>
        <v>4400</v>
      </c>
      <c r="F16" s="29"/>
      <c r="G16" s="29"/>
      <c r="H16" s="29"/>
      <c r="I16" s="29"/>
      <c r="J16" s="29"/>
      <c r="K16" s="29"/>
      <c r="L16" s="29"/>
      <c r="M16" s="29"/>
      <c r="N16" s="46">
        <f>C16</f>
        <v>4400</v>
      </c>
      <c r="O16" s="46">
        <f>C16</f>
        <v>4400</v>
      </c>
      <c r="P16" s="28"/>
      <c r="Q16"/>
      <c r="R16"/>
      <c r="S16"/>
      <c r="T16"/>
    </row>
    <row r="17" spans="1:20" ht="12.75">
      <c r="A17" s="41">
        <v>321</v>
      </c>
      <c r="B17" s="138" t="s">
        <v>94</v>
      </c>
      <c r="C17" s="29">
        <f>SUM(C18)</f>
        <v>2400</v>
      </c>
      <c r="D17" s="29"/>
      <c r="E17" s="29">
        <f>SUM(E18)</f>
        <v>2400</v>
      </c>
      <c r="F17" s="29"/>
      <c r="G17" s="29"/>
      <c r="H17" s="29"/>
      <c r="I17" s="29"/>
      <c r="J17" s="29"/>
      <c r="K17" s="29"/>
      <c r="L17" s="29"/>
      <c r="M17" s="29"/>
      <c r="N17" s="46"/>
      <c r="O17" s="46"/>
      <c r="P17" s="28"/>
      <c r="Q17"/>
      <c r="R17"/>
      <c r="S17"/>
      <c r="T17"/>
    </row>
    <row r="18" spans="1:20" ht="12.75">
      <c r="A18" s="41">
        <v>32111</v>
      </c>
      <c r="B18" s="42" t="s">
        <v>61</v>
      </c>
      <c r="C18" s="29">
        <f>SUM(D18:M18)</f>
        <v>2400</v>
      </c>
      <c r="D18" s="43"/>
      <c r="E18" s="44">
        <v>2400</v>
      </c>
      <c r="F18" s="45"/>
      <c r="G18" s="45"/>
      <c r="H18" s="44"/>
      <c r="I18" s="44"/>
      <c r="J18" s="44"/>
      <c r="K18" s="44"/>
      <c r="L18" s="45"/>
      <c r="M18" s="45"/>
      <c r="N18" s="46"/>
      <c r="O18" s="46"/>
      <c r="P18" s="28"/>
      <c r="Q18"/>
      <c r="R18"/>
      <c r="S18"/>
      <c r="T18"/>
    </row>
    <row r="19" spans="1:20" ht="12.75">
      <c r="A19" s="41">
        <v>322</v>
      </c>
      <c r="B19" s="138" t="s">
        <v>95</v>
      </c>
      <c r="C19" s="29">
        <f>SUM(C20)</f>
        <v>2000</v>
      </c>
      <c r="D19" s="43"/>
      <c r="E19" s="43">
        <f>SUM(E20)</f>
        <v>2000</v>
      </c>
      <c r="F19" s="43"/>
      <c r="G19" s="43"/>
      <c r="H19" s="43"/>
      <c r="I19" s="43"/>
      <c r="J19" s="43"/>
      <c r="K19" s="43"/>
      <c r="L19" s="43"/>
      <c r="M19" s="43"/>
      <c r="N19" s="46"/>
      <c r="O19" s="46"/>
      <c r="P19" s="28"/>
      <c r="Q19"/>
      <c r="R19"/>
      <c r="S19"/>
      <c r="T19"/>
    </row>
    <row r="20" spans="1:20" s="3" customFormat="1" ht="12.75" customHeight="1">
      <c r="A20" s="41">
        <v>32216</v>
      </c>
      <c r="B20" s="42" t="s">
        <v>62</v>
      </c>
      <c r="C20" s="29">
        <f>SUM(D20:M20)</f>
        <v>2000</v>
      </c>
      <c r="D20" s="43"/>
      <c r="E20" s="44">
        <v>2000</v>
      </c>
      <c r="F20" s="45"/>
      <c r="G20" s="45"/>
      <c r="H20" s="44"/>
      <c r="I20" s="44"/>
      <c r="J20" s="44"/>
      <c r="K20" s="44"/>
      <c r="L20" s="45"/>
      <c r="M20" s="45"/>
      <c r="N20" s="46"/>
      <c r="O20" s="46"/>
      <c r="P20" s="28"/>
      <c r="Q20"/>
      <c r="R20"/>
      <c r="S20"/>
      <c r="T20"/>
    </row>
    <row r="21" spans="1:20" s="3" customFormat="1" ht="12.75" customHeight="1">
      <c r="A21" s="41"/>
      <c r="B21" s="42"/>
      <c r="C21" s="29"/>
      <c r="D21" s="43"/>
      <c r="E21" s="44"/>
      <c r="F21" s="45"/>
      <c r="G21" s="45"/>
      <c r="H21" s="44"/>
      <c r="I21" s="44"/>
      <c r="J21" s="44"/>
      <c r="K21" s="44"/>
      <c r="L21" s="45"/>
      <c r="M21" s="45"/>
      <c r="N21" s="46"/>
      <c r="O21" s="46"/>
      <c r="P21" s="28"/>
      <c r="Q21"/>
      <c r="R21"/>
      <c r="S21"/>
      <c r="T21"/>
    </row>
    <row r="22" spans="1:20" s="3" customFormat="1" ht="27.75" customHeight="1">
      <c r="A22" s="37" t="s">
        <v>59</v>
      </c>
      <c r="B22" s="37" t="s">
        <v>43</v>
      </c>
      <c r="C22" s="38">
        <f>SUM(C23)</f>
        <v>1000</v>
      </c>
      <c r="D22" s="47"/>
      <c r="E22" s="38">
        <f>SUM(E23)</f>
        <v>1000</v>
      </c>
      <c r="F22" s="49"/>
      <c r="G22" s="49"/>
      <c r="H22" s="48"/>
      <c r="I22" s="48"/>
      <c r="J22" s="48"/>
      <c r="K22" s="48"/>
      <c r="L22" s="49"/>
      <c r="M22" s="49"/>
      <c r="N22" s="50"/>
      <c r="O22" s="50"/>
      <c r="P22" s="28"/>
      <c r="Q22"/>
      <c r="R22"/>
      <c r="S22"/>
      <c r="T22"/>
    </row>
    <row r="23" spans="1:20" s="3" customFormat="1" ht="27.75" customHeight="1">
      <c r="A23" s="70">
        <v>3</v>
      </c>
      <c r="B23" s="144" t="s">
        <v>148</v>
      </c>
      <c r="C23" s="81">
        <f>SUM(C24)</f>
        <v>1000</v>
      </c>
      <c r="D23" s="82"/>
      <c r="E23" s="81">
        <f>SUM(E24)</f>
        <v>1000</v>
      </c>
      <c r="F23" s="84"/>
      <c r="G23" s="84"/>
      <c r="H23" s="83"/>
      <c r="I23" s="83"/>
      <c r="J23" s="83"/>
      <c r="K23" s="83"/>
      <c r="L23" s="84"/>
      <c r="M23" s="84"/>
      <c r="N23" s="85"/>
      <c r="O23" s="85"/>
      <c r="P23" s="28"/>
      <c r="Q23"/>
      <c r="R23"/>
      <c r="S23"/>
      <c r="T23"/>
    </row>
    <row r="24" spans="1:20" s="3" customFormat="1" ht="12.75" customHeight="1">
      <c r="A24" s="41">
        <v>32</v>
      </c>
      <c r="B24" s="42" t="s">
        <v>60</v>
      </c>
      <c r="C24" s="29">
        <f>SUM(C25)</f>
        <v>1000</v>
      </c>
      <c r="D24" s="43"/>
      <c r="E24" s="29">
        <f>SUM(E25)</f>
        <v>1000</v>
      </c>
      <c r="F24" s="45"/>
      <c r="G24" s="45"/>
      <c r="H24" s="44"/>
      <c r="I24" s="44"/>
      <c r="J24" s="44"/>
      <c r="K24" s="44"/>
      <c r="L24" s="45"/>
      <c r="M24" s="45"/>
      <c r="N24" s="46">
        <f>C24</f>
        <v>1000</v>
      </c>
      <c r="O24" s="46">
        <f>C24</f>
        <v>1000</v>
      </c>
      <c r="P24" s="28"/>
      <c r="Q24"/>
      <c r="R24"/>
      <c r="S24"/>
      <c r="T24"/>
    </row>
    <row r="25" spans="1:20" s="3" customFormat="1" ht="22.5" customHeight="1">
      <c r="A25" s="41">
        <v>322</v>
      </c>
      <c r="B25" s="138" t="s">
        <v>95</v>
      </c>
      <c r="C25" s="29">
        <f>SUM(C26)</f>
        <v>1000</v>
      </c>
      <c r="D25" s="43"/>
      <c r="E25" s="29">
        <f>SUM(E26)</f>
        <v>1000</v>
      </c>
      <c r="F25" s="45"/>
      <c r="G25" s="45"/>
      <c r="H25" s="44"/>
      <c r="I25" s="44"/>
      <c r="J25" s="44"/>
      <c r="K25" s="44"/>
      <c r="L25" s="45"/>
      <c r="M25" s="45"/>
      <c r="N25" s="46"/>
      <c r="O25" s="46"/>
      <c r="P25" s="28"/>
      <c r="Q25"/>
      <c r="R25"/>
      <c r="S25"/>
      <c r="T25"/>
    </row>
    <row r="26" spans="1:20" s="3" customFormat="1" ht="12.75" customHeight="1">
      <c r="A26" s="41">
        <v>32233</v>
      </c>
      <c r="B26" s="42" t="s">
        <v>46</v>
      </c>
      <c r="C26" s="29">
        <f>SUM(D26:M26)</f>
        <v>1000</v>
      </c>
      <c r="D26" s="43"/>
      <c r="E26" s="44">
        <v>1000</v>
      </c>
      <c r="F26" s="45"/>
      <c r="G26" s="45"/>
      <c r="H26" s="44"/>
      <c r="I26" s="44"/>
      <c r="J26" s="44"/>
      <c r="K26" s="44"/>
      <c r="L26" s="45"/>
      <c r="M26" s="45"/>
      <c r="N26" s="46"/>
      <c r="O26" s="46"/>
      <c r="P26" s="28"/>
      <c r="Q26"/>
      <c r="R26"/>
      <c r="S26"/>
      <c r="T26"/>
    </row>
    <row r="27" spans="1:20" s="3" customFormat="1" ht="12.75" customHeight="1">
      <c r="A27" s="41"/>
      <c r="B27" s="42"/>
      <c r="C27" s="29"/>
      <c r="D27" s="43"/>
      <c r="E27" s="44"/>
      <c r="F27" s="45"/>
      <c r="G27" s="45"/>
      <c r="H27" s="44"/>
      <c r="I27" s="44"/>
      <c r="J27" s="44"/>
      <c r="K27" s="44"/>
      <c r="L27" s="45"/>
      <c r="M27" s="45"/>
      <c r="N27" s="46"/>
      <c r="O27" s="46"/>
      <c r="P27" s="28"/>
      <c r="Q27"/>
      <c r="R27"/>
      <c r="S27"/>
      <c r="T27"/>
    </row>
    <row r="28" spans="1:20" s="3" customFormat="1" ht="12.75" customHeight="1">
      <c r="A28" s="51" t="s">
        <v>70</v>
      </c>
      <c r="B28" s="52" t="s">
        <v>71</v>
      </c>
      <c r="C28" s="31">
        <f>SUM(C29)</f>
        <v>668545</v>
      </c>
      <c r="D28" s="53"/>
      <c r="E28" s="31">
        <f>SUM(E29)</f>
        <v>668545</v>
      </c>
      <c r="F28" s="55"/>
      <c r="G28" s="55"/>
      <c r="H28" s="54"/>
      <c r="I28" s="54"/>
      <c r="J28" s="54"/>
      <c r="K28" s="54"/>
      <c r="L28" s="55"/>
      <c r="M28" s="55"/>
      <c r="N28" s="56"/>
      <c r="O28" s="56"/>
      <c r="P28" s="28"/>
      <c r="Q28"/>
      <c r="R28"/>
      <c r="S28"/>
      <c r="T28"/>
    </row>
    <row r="29" spans="1:20" s="3" customFormat="1" ht="23.25" customHeight="1">
      <c r="A29" s="155" t="s">
        <v>72</v>
      </c>
      <c r="B29" s="57" t="s">
        <v>73</v>
      </c>
      <c r="C29" s="58">
        <f>SUM(C30,C46)</f>
        <v>668545</v>
      </c>
      <c r="D29" s="59"/>
      <c r="E29" s="58">
        <f>SUM(E30,E46)</f>
        <v>668545</v>
      </c>
      <c r="F29" s="61"/>
      <c r="G29" s="61"/>
      <c r="H29" s="60"/>
      <c r="I29" s="60"/>
      <c r="J29" s="60"/>
      <c r="K29" s="60"/>
      <c r="L29" s="61"/>
      <c r="M29" s="61"/>
      <c r="N29" s="62"/>
      <c r="O29" s="62"/>
      <c r="P29" s="28"/>
      <c r="Q29"/>
      <c r="R29"/>
      <c r="S29"/>
      <c r="T29"/>
    </row>
    <row r="30" spans="1:20" s="3" customFormat="1" ht="21.75" customHeight="1">
      <c r="A30" s="63" t="s">
        <v>74</v>
      </c>
      <c r="B30" s="64" t="s">
        <v>75</v>
      </c>
      <c r="C30" s="38">
        <f>SUM(C31)</f>
        <v>494965</v>
      </c>
      <c r="D30" s="47"/>
      <c r="E30" s="38">
        <f>SUM(E31)</f>
        <v>494965</v>
      </c>
      <c r="F30" s="49"/>
      <c r="G30" s="49"/>
      <c r="H30" s="48"/>
      <c r="I30" s="48"/>
      <c r="J30" s="48"/>
      <c r="K30" s="48"/>
      <c r="L30" s="49"/>
      <c r="M30" s="49"/>
      <c r="N30" s="50"/>
      <c r="O30" s="50"/>
      <c r="P30" s="28"/>
      <c r="Q30"/>
      <c r="R30"/>
      <c r="S30"/>
      <c r="T30"/>
    </row>
    <row r="31" spans="1:20" s="3" customFormat="1" ht="21.75" customHeight="1">
      <c r="A31" s="70">
        <v>3</v>
      </c>
      <c r="B31" s="144" t="s">
        <v>148</v>
      </c>
      <c r="C31" s="81">
        <f>SUM(C32,C42)</f>
        <v>494965</v>
      </c>
      <c r="D31" s="82"/>
      <c r="E31" s="81">
        <f>SUM(E32,E42)</f>
        <v>494965</v>
      </c>
      <c r="F31" s="84"/>
      <c r="G31" s="84"/>
      <c r="H31" s="83"/>
      <c r="I31" s="83"/>
      <c r="J31" s="83"/>
      <c r="K31" s="83"/>
      <c r="L31" s="84"/>
      <c r="M31" s="84"/>
      <c r="N31" s="85"/>
      <c r="O31" s="85"/>
      <c r="P31" s="28"/>
      <c r="Q31"/>
      <c r="R31"/>
      <c r="S31"/>
      <c r="T31"/>
    </row>
    <row r="32" spans="1:20" s="3" customFormat="1" ht="12.75" customHeight="1">
      <c r="A32" s="41">
        <v>31</v>
      </c>
      <c r="B32" s="42" t="s">
        <v>76</v>
      </c>
      <c r="C32" s="29">
        <f>SUM(C33,C36,C40)</f>
        <v>486965</v>
      </c>
      <c r="D32" s="43"/>
      <c r="E32" s="29">
        <f>SUM(E33,E36,E40)</f>
        <v>486965</v>
      </c>
      <c r="F32" s="45"/>
      <c r="G32" s="45"/>
      <c r="H32" s="44"/>
      <c r="I32" s="44"/>
      <c r="J32" s="44"/>
      <c r="K32" s="44"/>
      <c r="L32" s="45"/>
      <c r="M32" s="45"/>
      <c r="N32" s="46">
        <f>C32</f>
        <v>486965</v>
      </c>
      <c r="O32" s="46">
        <f>C32</f>
        <v>486965</v>
      </c>
      <c r="P32" s="28"/>
      <c r="Q32"/>
      <c r="R32"/>
      <c r="S32"/>
      <c r="T32"/>
    </row>
    <row r="33" spans="1:20" s="3" customFormat="1" ht="12.75" customHeight="1">
      <c r="A33" s="41">
        <v>311</v>
      </c>
      <c r="B33" s="42" t="s">
        <v>87</v>
      </c>
      <c r="C33" s="29">
        <f>SUM(C34,C35)</f>
        <v>391000</v>
      </c>
      <c r="D33" s="43"/>
      <c r="E33" s="29">
        <f>SUM(E34,E35)</f>
        <v>391000</v>
      </c>
      <c r="F33" s="45"/>
      <c r="G33" s="45"/>
      <c r="H33" s="44"/>
      <c r="I33" s="44"/>
      <c r="J33" s="44"/>
      <c r="K33" s="44"/>
      <c r="L33" s="45"/>
      <c r="M33" s="45"/>
      <c r="N33" s="46"/>
      <c r="O33" s="46"/>
      <c r="P33" s="28"/>
      <c r="Q33"/>
      <c r="R33"/>
      <c r="S33"/>
      <c r="T33"/>
    </row>
    <row r="34" spans="1:20" s="3" customFormat="1" ht="12.75" customHeight="1">
      <c r="A34" s="41">
        <v>31111</v>
      </c>
      <c r="B34" s="42" t="s">
        <v>77</v>
      </c>
      <c r="C34" s="29">
        <f>SUM(D34:M34)</f>
        <v>390000</v>
      </c>
      <c r="D34" s="43"/>
      <c r="E34" s="44">
        <v>390000</v>
      </c>
      <c r="F34" s="45"/>
      <c r="G34" s="45"/>
      <c r="H34" s="44"/>
      <c r="I34" s="44"/>
      <c r="J34" s="44"/>
      <c r="K34" s="44"/>
      <c r="L34" s="45"/>
      <c r="M34" s="45"/>
      <c r="N34" s="46"/>
      <c r="O34" s="46"/>
      <c r="P34" s="28"/>
      <c r="Q34"/>
      <c r="R34"/>
      <c r="S34"/>
      <c r="T34"/>
    </row>
    <row r="35" spans="1:20" s="3" customFormat="1" ht="12.75" customHeight="1">
      <c r="A35" s="41">
        <v>31131</v>
      </c>
      <c r="B35" s="42" t="s">
        <v>78</v>
      </c>
      <c r="C35" s="29">
        <f>SUM(D35:M35)</f>
        <v>1000</v>
      </c>
      <c r="D35" s="43"/>
      <c r="E35" s="44">
        <v>1000</v>
      </c>
      <c r="F35" s="45"/>
      <c r="G35" s="45"/>
      <c r="H35" s="44"/>
      <c r="I35" s="44"/>
      <c r="J35" s="44"/>
      <c r="K35" s="44"/>
      <c r="L35" s="45"/>
      <c r="M35" s="45"/>
      <c r="N35" s="46"/>
      <c r="O35" s="46"/>
      <c r="P35" s="28"/>
      <c r="Q35"/>
      <c r="R35"/>
      <c r="S35"/>
      <c r="T35"/>
    </row>
    <row r="36" spans="1:20" s="3" customFormat="1" ht="12.75" customHeight="1">
      <c r="A36" s="41">
        <v>312</v>
      </c>
      <c r="B36" s="42" t="s">
        <v>96</v>
      </c>
      <c r="C36" s="29">
        <f>SUM(C37,C38,C39)</f>
        <v>16600</v>
      </c>
      <c r="D36" s="29"/>
      <c r="E36" s="29">
        <f>SUM(E37,E38,E39)</f>
        <v>16600</v>
      </c>
      <c r="F36" s="45"/>
      <c r="G36" s="45"/>
      <c r="H36" s="44"/>
      <c r="I36" s="44"/>
      <c r="J36" s="44"/>
      <c r="K36" s="44"/>
      <c r="L36" s="45"/>
      <c r="M36" s="45"/>
      <c r="N36" s="46"/>
      <c r="O36" s="46"/>
      <c r="P36" s="28"/>
      <c r="Q36"/>
      <c r="R36"/>
      <c r="S36"/>
      <c r="T36"/>
    </row>
    <row r="37" spans="1:20" s="3" customFormat="1" ht="22.5" customHeight="1">
      <c r="A37" s="41">
        <v>31213</v>
      </c>
      <c r="B37" s="138" t="s">
        <v>79</v>
      </c>
      <c r="C37" s="29">
        <f>SUM(D37:M37)</f>
        <v>6600</v>
      </c>
      <c r="D37" s="43"/>
      <c r="E37" s="44">
        <v>6600</v>
      </c>
      <c r="F37" s="45"/>
      <c r="G37" s="45"/>
      <c r="H37" s="44"/>
      <c r="I37" s="44"/>
      <c r="J37" s="44"/>
      <c r="K37" s="44"/>
      <c r="L37" s="45"/>
      <c r="M37" s="45"/>
      <c r="N37" s="46"/>
      <c r="O37" s="46"/>
      <c r="P37" s="28"/>
      <c r="Q37"/>
      <c r="R37"/>
      <c r="S37"/>
      <c r="T37"/>
    </row>
    <row r="38" spans="1:20" s="3" customFormat="1" ht="12.75" customHeight="1">
      <c r="A38" s="41">
        <v>31215</v>
      </c>
      <c r="B38" s="42" t="s">
        <v>80</v>
      </c>
      <c r="C38" s="29">
        <f>SUM(D38:M38)</f>
        <v>4000</v>
      </c>
      <c r="D38" s="43"/>
      <c r="E38" s="44">
        <v>4000</v>
      </c>
      <c r="F38" s="45"/>
      <c r="G38" s="45"/>
      <c r="H38" s="44"/>
      <c r="I38" s="44"/>
      <c r="J38" s="44"/>
      <c r="K38" s="44"/>
      <c r="L38" s="45"/>
      <c r="M38" s="45"/>
      <c r="N38" s="46"/>
      <c r="O38" s="46"/>
      <c r="P38" s="28"/>
      <c r="Q38"/>
      <c r="R38"/>
      <c r="S38"/>
      <c r="T38"/>
    </row>
    <row r="39" spans="1:20" s="3" customFormat="1" ht="12.75">
      <c r="A39" s="41">
        <v>31216</v>
      </c>
      <c r="B39" s="42" t="s">
        <v>82</v>
      </c>
      <c r="C39" s="29">
        <f>SUM(D39:M39)</f>
        <v>6000</v>
      </c>
      <c r="D39" s="43"/>
      <c r="E39" s="44">
        <v>6000</v>
      </c>
      <c r="F39" s="45"/>
      <c r="G39" s="45"/>
      <c r="H39" s="44"/>
      <c r="I39" s="44"/>
      <c r="J39" s="44"/>
      <c r="K39" s="44"/>
      <c r="L39" s="45"/>
      <c r="M39" s="45"/>
      <c r="N39" s="46"/>
      <c r="O39" s="46"/>
      <c r="P39" s="28"/>
      <c r="Q39"/>
      <c r="R39"/>
      <c r="S39"/>
      <c r="T39"/>
    </row>
    <row r="40" spans="1:20" s="3" customFormat="1" ht="12.75">
      <c r="A40" s="41">
        <v>313</v>
      </c>
      <c r="B40" s="42" t="s">
        <v>89</v>
      </c>
      <c r="C40" s="29">
        <f>SUM(C41)</f>
        <v>79365</v>
      </c>
      <c r="D40" s="43"/>
      <c r="E40" s="29">
        <f>SUM(E41)</f>
        <v>79365</v>
      </c>
      <c r="F40" s="45"/>
      <c r="G40" s="45"/>
      <c r="H40" s="44"/>
      <c r="I40" s="44"/>
      <c r="J40" s="44"/>
      <c r="K40" s="44"/>
      <c r="L40" s="45"/>
      <c r="M40" s="45"/>
      <c r="N40" s="46"/>
      <c r="O40" s="46"/>
      <c r="P40" s="28"/>
      <c r="Q40"/>
      <c r="R40"/>
      <c r="S40"/>
      <c r="T40"/>
    </row>
    <row r="41" spans="1:20" s="3" customFormat="1" ht="22.5">
      <c r="A41" s="41">
        <v>31321</v>
      </c>
      <c r="B41" s="138" t="s">
        <v>83</v>
      </c>
      <c r="C41" s="29">
        <f>SUM(D41:M41)</f>
        <v>79365</v>
      </c>
      <c r="D41" s="43"/>
      <c r="E41" s="44">
        <v>79365</v>
      </c>
      <c r="F41" s="45"/>
      <c r="G41" s="45"/>
      <c r="H41" s="44"/>
      <c r="I41" s="44"/>
      <c r="J41" s="44"/>
      <c r="K41" s="44"/>
      <c r="L41" s="45"/>
      <c r="M41" s="45"/>
      <c r="N41" s="46"/>
      <c r="O41" s="46"/>
      <c r="P41" s="28"/>
      <c r="Q41"/>
      <c r="R41"/>
      <c r="S41"/>
      <c r="T41"/>
    </row>
    <row r="42" spans="1:20" s="3" customFormat="1" ht="12.75">
      <c r="A42" s="41">
        <v>32</v>
      </c>
      <c r="B42" s="42" t="s">
        <v>60</v>
      </c>
      <c r="C42" s="29">
        <f>SUM(C43)</f>
        <v>8000</v>
      </c>
      <c r="D42" s="43"/>
      <c r="E42" s="29">
        <f>SUM(E43)</f>
        <v>8000</v>
      </c>
      <c r="F42" s="45"/>
      <c r="G42" s="45"/>
      <c r="H42" s="44"/>
      <c r="I42" s="44"/>
      <c r="J42" s="44"/>
      <c r="K42" s="44"/>
      <c r="L42" s="45"/>
      <c r="M42" s="45"/>
      <c r="N42" s="46">
        <f>C42</f>
        <v>8000</v>
      </c>
      <c r="O42" s="46">
        <f>C42</f>
        <v>8000</v>
      </c>
      <c r="P42" s="28"/>
      <c r="Q42"/>
      <c r="R42"/>
      <c r="S42"/>
      <c r="T42"/>
    </row>
    <row r="43" spans="1:20" s="3" customFormat="1" ht="12.75">
      <c r="A43" s="41">
        <v>321</v>
      </c>
      <c r="B43" s="138" t="s">
        <v>94</v>
      </c>
      <c r="C43" s="29">
        <f>SUM(C44)</f>
        <v>8000</v>
      </c>
      <c r="D43" s="43"/>
      <c r="E43" s="29">
        <f>SUM(E44)</f>
        <v>8000</v>
      </c>
      <c r="F43" s="45"/>
      <c r="G43" s="45"/>
      <c r="H43" s="44"/>
      <c r="I43" s="44"/>
      <c r="J43" s="44"/>
      <c r="K43" s="44"/>
      <c r="L43" s="45"/>
      <c r="M43" s="45"/>
      <c r="N43" s="46"/>
      <c r="O43" s="46"/>
      <c r="P43" s="28"/>
      <c r="Q43"/>
      <c r="R43"/>
      <c r="S43"/>
      <c r="T43"/>
    </row>
    <row r="44" spans="1:20" s="3" customFormat="1" ht="12.75">
      <c r="A44" s="41">
        <v>32121</v>
      </c>
      <c r="B44" s="42" t="s">
        <v>84</v>
      </c>
      <c r="C44" s="29">
        <f>SUM(D44:M44)</f>
        <v>8000</v>
      </c>
      <c r="D44" s="43"/>
      <c r="E44" s="44">
        <v>8000</v>
      </c>
      <c r="F44" s="45"/>
      <c r="G44" s="45"/>
      <c r="H44" s="44"/>
      <c r="I44" s="44"/>
      <c r="J44" s="44"/>
      <c r="K44" s="44"/>
      <c r="L44" s="45"/>
      <c r="M44" s="45"/>
      <c r="N44" s="46"/>
      <c r="O44" s="46"/>
      <c r="P44" s="28"/>
      <c r="Q44"/>
      <c r="R44"/>
      <c r="S44"/>
      <c r="T44"/>
    </row>
    <row r="45" spans="1:20" s="3" customFormat="1" ht="12.75">
      <c r="A45" s="41"/>
      <c r="B45" s="42"/>
      <c r="C45" s="29"/>
      <c r="D45" s="43"/>
      <c r="E45" s="44"/>
      <c r="F45" s="45"/>
      <c r="G45" s="45"/>
      <c r="H45" s="44"/>
      <c r="I45" s="44"/>
      <c r="J45" s="44"/>
      <c r="K45" s="44"/>
      <c r="L45" s="45"/>
      <c r="M45" s="45"/>
      <c r="N45" s="46"/>
      <c r="O45" s="46"/>
      <c r="P45" s="28"/>
      <c r="Q45"/>
      <c r="R45"/>
      <c r="S45"/>
      <c r="T45"/>
    </row>
    <row r="46" spans="1:20" s="3" customFormat="1" ht="33.75">
      <c r="A46" s="63" t="s">
        <v>85</v>
      </c>
      <c r="B46" s="65" t="s">
        <v>86</v>
      </c>
      <c r="C46" s="38">
        <f>SUM(C48,C56)</f>
        <v>173580</v>
      </c>
      <c r="D46" s="47"/>
      <c r="E46" s="38">
        <f>SUM(E48,E56)</f>
        <v>173580</v>
      </c>
      <c r="F46" s="49"/>
      <c r="G46" s="49"/>
      <c r="H46" s="48"/>
      <c r="I46" s="48"/>
      <c r="J46" s="48"/>
      <c r="K46" s="48"/>
      <c r="L46" s="49"/>
      <c r="M46" s="49"/>
      <c r="N46" s="50"/>
      <c r="O46" s="50"/>
      <c r="P46" s="28"/>
      <c r="Q46"/>
      <c r="R46"/>
      <c r="S46"/>
      <c r="T46"/>
    </row>
    <row r="47" spans="1:20" s="148" customFormat="1" ht="12.75">
      <c r="A47" s="70">
        <v>3</v>
      </c>
      <c r="B47" s="144" t="s">
        <v>148</v>
      </c>
      <c r="C47" s="81">
        <f>SUM(C48,C56)</f>
        <v>173580</v>
      </c>
      <c r="D47" s="82"/>
      <c r="E47" s="81">
        <f>SUM(E48,E56)</f>
        <v>173580</v>
      </c>
      <c r="F47" s="84"/>
      <c r="G47" s="84"/>
      <c r="H47" s="83"/>
      <c r="I47" s="83"/>
      <c r="J47" s="83"/>
      <c r="K47" s="83"/>
      <c r="L47" s="84"/>
      <c r="M47" s="84"/>
      <c r="N47" s="85"/>
      <c r="O47" s="85"/>
      <c r="P47" s="146"/>
      <c r="Q47" s="147"/>
      <c r="R47" s="147"/>
      <c r="S47" s="147"/>
      <c r="T47" s="147"/>
    </row>
    <row r="48" spans="1:20" s="3" customFormat="1" ht="12.75">
      <c r="A48" s="41">
        <v>31</v>
      </c>
      <c r="B48" s="42" t="s">
        <v>76</v>
      </c>
      <c r="C48" s="29">
        <f>SUM(C49,C51,C54)</f>
        <v>160380</v>
      </c>
      <c r="D48" s="43"/>
      <c r="E48" s="29">
        <f>SUM(E49,E51,E54)</f>
        <v>160380</v>
      </c>
      <c r="F48" s="45"/>
      <c r="G48" s="45"/>
      <c r="H48" s="44"/>
      <c r="I48" s="44"/>
      <c r="J48" s="44"/>
      <c r="K48" s="44"/>
      <c r="L48" s="45"/>
      <c r="M48" s="45"/>
      <c r="N48" s="46">
        <f>C48</f>
        <v>160380</v>
      </c>
      <c r="O48" s="46">
        <f>C48</f>
        <v>160380</v>
      </c>
      <c r="P48" s="28"/>
      <c r="Q48"/>
      <c r="R48"/>
      <c r="S48"/>
      <c r="T48"/>
    </row>
    <row r="49" spans="1:20" s="3" customFormat="1" ht="12.75">
      <c r="A49" s="41">
        <v>311</v>
      </c>
      <c r="B49" s="42" t="s">
        <v>87</v>
      </c>
      <c r="C49" s="29">
        <f>SUM(C50)</f>
        <v>132000</v>
      </c>
      <c r="D49" s="43"/>
      <c r="E49" s="29">
        <f>SUM(E50)</f>
        <v>132000</v>
      </c>
      <c r="F49" s="45"/>
      <c r="G49" s="45"/>
      <c r="H49" s="44"/>
      <c r="I49" s="44"/>
      <c r="J49" s="44"/>
      <c r="K49" s="44"/>
      <c r="L49" s="45"/>
      <c r="M49" s="45"/>
      <c r="N49" s="46"/>
      <c r="O49" s="46"/>
      <c r="P49" s="28"/>
      <c r="Q49"/>
      <c r="R49"/>
      <c r="S49"/>
      <c r="T49"/>
    </row>
    <row r="50" spans="1:20" s="3" customFormat="1" ht="12.75">
      <c r="A50" s="41">
        <v>311111</v>
      </c>
      <c r="B50" s="42" t="s">
        <v>88</v>
      </c>
      <c r="C50" s="29">
        <f>SUM(D50:M50)</f>
        <v>132000</v>
      </c>
      <c r="D50" s="43"/>
      <c r="E50" s="44">
        <v>132000</v>
      </c>
      <c r="F50" s="45"/>
      <c r="G50" s="45"/>
      <c r="H50" s="44"/>
      <c r="I50" s="44"/>
      <c r="J50" s="44"/>
      <c r="K50" s="44"/>
      <c r="L50" s="45"/>
      <c r="M50" s="45"/>
      <c r="N50" s="46"/>
      <c r="O50" s="46"/>
      <c r="P50" s="28"/>
      <c r="Q50"/>
      <c r="R50"/>
      <c r="S50"/>
      <c r="T50"/>
    </row>
    <row r="51" spans="1:20" s="3" customFormat="1" ht="12.75">
      <c r="A51" s="41">
        <v>312</v>
      </c>
      <c r="B51" s="42" t="s">
        <v>96</v>
      </c>
      <c r="C51" s="29">
        <f>SUM(C52,C53)</f>
        <v>6600</v>
      </c>
      <c r="D51" s="43"/>
      <c r="E51" s="29">
        <f>SUM(E52,E53)</f>
        <v>6600</v>
      </c>
      <c r="F51" s="45"/>
      <c r="G51" s="45"/>
      <c r="H51" s="44"/>
      <c r="I51" s="44"/>
      <c r="J51" s="44"/>
      <c r="K51" s="44"/>
      <c r="L51" s="45"/>
      <c r="M51" s="45"/>
      <c r="N51" s="46"/>
      <c r="O51" s="46"/>
      <c r="P51" s="28"/>
      <c r="Q51"/>
      <c r="R51"/>
      <c r="S51"/>
      <c r="T51"/>
    </row>
    <row r="52" spans="1:20" s="3" customFormat="1" ht="22.5">
      <c r="A52" s="41">
        <v>31213</v>
      </c>
      <c r="B52" s="138" t="s">
        <v>79</v>
      </c>
      <c r="C52" s="29">
        <f>SUM(D52:M52)</f>
        <v>3600</v>
      </c>
      <c r="D52" s="43"/>
      <c r="E52" s="279">
        <v>3600</v>
      </c>
      <c r="F52" s="45"/>
      <c r="G52" s="45"/>
      <c r="H52" s="44"/>
      <c r="I52" s="44"/>
      <c r="J52" s="44"/>
      <c r="K52" s="44"/>
      <c r="L52" s="45"/>
      <c r="M52" s="45"/>
      <c r="N52" s="46"/>
      <c r="O52" s="46"/>
      <c r="P52" s="28"/>
      <c r="Q52"/>
      <c r="R52"/>
      <c r="S52"/>
      <c r="T52"/>
    </row>
    <row r="53" spans="1:20" s="3" customFormat="1" ht="12.75">
      <c r="A53" s="41">
        <v>31216</v>
      </c>
      <c r="B53" s="42" t="s">
        <v>82</v>
      </c>
      <c r="C53" s="29">
        <f>SUM(D53:M53)</f>
        <v>3000</v>
      </c>
      <c r="D53" s="43"/>
      <c r="E53" s="279">
        <v>3000</v>
      </c>
      <c r="F53" s="45"/>
      <c r="G53" s="45"/>
      <c r="H53" s="44"/>
      <c r="I53" s="44"/>
      <c r="J53" s="44"/>
      <c r="K53" s="44"/>
      <c r="L53" s="45"/>
      <c r="M53" s="45"/>
      <c r="N53" s="46"/>
      <c r="O53" s="46"/>
      <c r="P53" s="28"/>
      <c r="Q53"/>
      <c r="R53"/>
      <c r="S53"/>
      <c r="T53"/>
    </row>
    <row r="54" spans="1:20" s="3" customFormat="1" ht="12.75">
      <c r="A54" s="41">
        <v>313</v>
      </c>
      <c r="B54" s="42" t="s">
        <v>89</v>
      </c>
      <c r="C54" s="29">
        <f>SUM(C55)</f>
        <v>21780</v>
      </c>
      <c r="D54" s="43"/>
      <c r="E54" s="29">
        <f>SUM(E55)</f>
        <v>21780</v>
      </c>
      <c r="F54" s="45"/>
      <c r="G54" s="45"/>
      <c r="H54" s="44"/>
      <c r="I54" s="44"/>
      <c r="J54" s="44"/>
      <c r="K54" s="44"/>
      <c r="L54" s="45"/>
      <c r="M54" s="45"/>
      <c r="N54" s="46"/>
      <c r="O54" s="46"/>
      <c r="P54" s="28"/>
      <c r="Q54"/>
      <c r="R54"/>
      <c r="S54"/>
      <c r="T54"/>
    </row>
    <row r="55" spans="1:20" s="3" customFormat="1" ht="12.75">
      <c r="A55" s="41">
        <v>31321</v>
      </c>
      <c r="B55" s="138" t="s">
        <v>90</v>
      </c>
      <c r="C55" s="29">
        <f>SUM(D55:M55)</f>
        <v>21780</v>
      </c>
      <c r="D55" s="43"/>
      <c r="E55" s="44">
        <v>21780</v>
      </c>
      <c r="F55" s="45"/>
      <c r="G55" s="45"/>
      <c r="H55" s="44"/>
      <c r="I55" s="44"/>
      <c r="J55" s="44"/>
      <c r="K55" s="44"/>
      <c r="L55" s="45"/>
      <c r="M55" s="45"/>
      <c r="N55" s="46"/>
      <c r="O55" s="46"/>
      <c r="P55" s="28"/>
      <c r="Q55"/>
      <c r="R55"/>
      <c r="S55"/>
      <c r="T55"/>
    </row>
    <row r="56" spans="1:20" s="3" customFormat="1" ht="12.75">
      <c r="A56" s="41">
        <v>32</v>
      </c>
      <c r="B56" s="42" t="s">
        <v>60</v>
      </c>
      <c r="C56" s="29">
        <f>SUM(C57)</f>
        <v>13200</v>
      </c>
      <c r="D56" s="43"/>
      <c r="E56" s="29">
        <f>SUM(E57)</f>
        <v>13200</v>
      </c>
      <c r="F56" s="45"/>
      <c r="G56" s="45"/>
      <c r="H56" s="44"/>
      <c r="I56" s="44"/>
      <c r="J56" s="44"/>
      <c r="K56" s="44"/>
      <c r="L56" s="45"/>
      <c r="M56" s="45"/>
      <c r="N56" s="46">
        <f>C56</f>
        <v>13200</v>
      </c>
      <c r="O56" s="46">
        <f>C56</f>
        <v>13200</v>
      </c>
      <c r="P56" s="28"/>
      <c r="Q56"/>
      <c r="R56"/>
      <c r="S56"/>
      <c r="T56"/>
    </row>
    <row r="57" spans="1:20" s="3" customFormat="1" ht="12.75">
      <c r="A57" s="41">
        <v>321</v>
      </c>
      <c r="B57" s="138" t="s">
        <v>91</v>
      </c>
      <c r="C57" s="29">
        <f>SUM(C58)</f>
        <v>13200</v>
      </c>
      <c r="D57" s="43"/>
      <c r="E57" s="29">
        <f>SUM(E58)</f>
        <v>13200</v>
      </c>
      <c r="F57" s="45"/>
      <c r="G57" s="45"/>
      <c r="H57" s="44"/>
      <c r="I57" s="44"/>
      <c r="J57" s="44"/>
      <c r="K57" s="44"/>
      <c r="L57" s="45"/>
      <c r="M57" s="45"/>
      <c r="N57" s="46"/>
      <c r="O57" s="46"/>
      <c r="P57" s="28"/>
      <c r="Q57"/>
      <c r="R57"/>
      <c r="S57"/>
      <c r="T57"/>
    </row>
    <row r="58" spans="1:20" s="3" customFormat="1" ht="12.75">
      <c r="A58" s="41">
        <v>32121</v>
      </c>
      <c r="B58" s="42" t="s">
        <v>84</v>
      </c>
      <c r="C58" s="29">
        <f>SUM(D58:M58)</f>
        <v>13200</v>
      </c>
      <c r="D58" s="43"/>
      <c r="E58" s="44">
        <v>13200</v>
      </c>
      <c r="F58" s="45"/>
      <c r="G58" s="45"/>
      <c r="H58" s="44"/>
      <c r="I58" s="44"/>
      <c r="J58" s="44"/>
      <c r="K58" s="44"/>
      <c r="L58" s="45"/>
      <c r="M58" s="45"/>
      <c r="N58" s="46"/>
      <c r="O58" s="46"/>
      <c r="P58" s="28"/>
      <c r="Q58"/>
      <c r="R58"/>
      <c r="S58"/>
      <c r="T58"/>
    </row>
    <row r="59" spans="1:20" s="3" customFormat="1" ht="12.75">
      <c r="A59" s="41"/>
      <c r="B59" s="42"/>
      <c r="C59" s="29"/>
      <c r="D59" s="43"/>
      <c r="E59" s="44"/>
      <c r="F59" s="45"/>
      <c r="G59" s="45"/>
      <c r="H59" s="44"/>
      <c r="I59" s="44"/>
      <c r="J59" s="44"/>
      <c r="K59" s="44"/>
      <c r="L59" s="45"/>
      <c r="M59" s="45"/>
      <c r="N59" s="46"/>
      <c r="O59" s="46"/>
      <c r="P59" s="28"/>
      <c r="Q59"/>
      <c r="R59"/>
      <c r="S59"/>
      <c r="T59"/>
    </row>
    <row r="60" spans="1:20" s="3" customFormat="1" ht="12.75">
      <c r="A60" s="273" t="s">
        <v>400</v>
      </c>
      <c r="B60" s="124" t="s">
        <v>404</v>
      </c>
      <c r="C60" s="169">
        <f aca="true" t="shared" si="1" ref="C60:C65">SUM(C61)</f>
        <v>17228</v>
      </c>
      <c r="D60" s="274"/>
      <c r="E60" s="169">
        <f aca="true" t="shared" si="2" ref="E60:E65">SUM(E61)</f>
        <v>17228</v>
      </c>
      <c r="F60" s="276"/>
      <c r="G60" s="276"/>
      <c r="H60" s="275"/>
      <c r="I60" s="275"/>
      <c r="J60" s="275"/>
      <c r="K60" s="275"/>
      <c r="L60" s="276"/>
      <c r="M60" s="276"/>
      <c r="N60" s="277"/>
      <c r="O60" s="277"/>
      <c r="P60" s="28"/>
      <c r="Q60"/>
      <c r="R60"/>
      <c r="S60"/>
      <c r="T60"/>
    </row>
    <row r="61" spans="1:20" s="3" customFormat="1" ht="22.5">
      <c r="A61" s="155" t="s">
        <v>72</v>
      </c>
      <c r="B61" s="57" t="s">
        <v>73</v>
      </c>
      <c r="C61" s="58">
        <f t="shared" si="1"/>
        <v>17228</v>
      </c>
      <c r="D61" s="59"/>
      <c r="E61" s="58">
        <f t="shared" si="2"/>
        <v>17228</v>
      </c>
      <c r="F61" s="61"/>
      <c r="G61" s="61"/>
      <c r="H61" s="60"/>
      <c r="I61" s="60"/>
      <c r="J61" s="60"/>
      <c r="K61" s="60"/>
      <c r="L61" s="61"/>
      <c r="M61" s="61"/>
      <c r="N61" s="62"/>
      <c r="O61" s="62"/>
      <c r="P61" s="28"/>
      <c r="Q61"/>
      <c r="R61"/>
      <c r="S61"/>
      <c r="T61"/>
    </row>
    <row r="62" spans="1:20" s="3" customFormat="1" ht="33.75">
      <c r="A62" s="63" t="s">
        <v>405</v>
      </c>
      <c r="B62" s="64" t="s">
        <v>406</v>
      </c>
      <c r="C62" s="38">
        <f t="shared" si="1"/>
        <v>17228</v>
      </c>
      <c r="D62" s="47"/>
      <c r="E62" s="38">
        <f t="shared" si="2"/>
        <v>17228</v>
      </c>
      <c r="F62" s="49"/>
      <c r="G62" s="49"/>
      <c r="H62" s="48"/>
      <c r="I62" s="48"/>
      <c r="J62" s="48"/>
      <c r="K62" s="48"/>
      <c r="L62" s="49"/>
      <c r="M62" s="49"/>
      <c r="N62" s="50"/>
      <c r="O62" s="50"/>
      <c r="P62" s="28"/>
      <c r="Q62"/>
      <c r="R62"/>
      <c r="S62"/>
      <c r="T62"/>
    </row>
    <row r="63" spans="1:20" s="3" customFormat="1" ht="12.75">
      <c r="A63" s="145">
        <v>3</v>
      </c>
      <c r="B63" s="144" t="s">
        <v>148</v>
      </c>
      <c r="C63" s="29">
        <f t="shared" si="1"/>
        <v>17228</v>
      </c>
      <c r="D63" s="43"/>
      <c r="E63" s="29">
        <f t="shared" si="2"/>
        <v>17228</v>
      </c>
      <c r="F63" s="45"/>
      <c r="G63" s="45"/>
      <c r="H63" s="44"/>
      <c r="I63" s="44"/>
      <c r="J63" s="44"/>
      <c r="K63" s="44"/>
      <c r="L63" s="45"/>
      <c r="M63" s="45"/>
      <c r="N63" s="46"/>
      <c r="O63" s="46"/>
      <c r="P63" s="28"/>
      <c r="Q63"/>
      <c r="R63"/>
      <c r="S63"/>
      <c r="T63"/>
    </row>
    <row r="64" spans="1:20" s="3" customFormat="1" ht="12.75">
      <c r="A64" s="70">
        <v>32</v>
      </c>
      <c r="B64" s="42" t="s">
        <v>60</v>
      </c>
      <c r="C64" s="29">
        <f t="shared" si="1"/>
        <v>17228</v>
      </c>
      <c r="D64" s="43"/>
      <c r="E64" s="29">
        <f t="shared" si="2"/>
        <v>17228</v>
      </c>
      <c r="F64" s="45"/>
      <c r="G64" s="45"/>
      <c r="H64" s="44"/>
      <c r="I64" s="44"/>
      <c r="J64" s="44"/>
      <c r="K64" s="44"/>
      <c r="L64" s="45"/>
      <c r="M64" s="45"/>
      <c r="N64" s="46">
        <f>C64</f>
        <v>17228</v>
      </c>
      <c r="O64" s="46">
        <f>C64</f>
        <v>17228</v>
      </c>
      <c r="P64" s="28"/>
      <c r="Q64"/>
      <c r="R64"/>
      <c r="S64"/>
      <c r="T64"/>
    </row>
    <row r="65" spans="1:20" s="3" customFormat="1" ht="12.75">
      <c r="A65" s="70">
        <v>322</v>
      </c>
      <c r="B65" s="138" t="s">
        <v>95</v>
      </c>
      <c r="C65" s="29">
        <f t="shared" si="1"/>
        <v>17228</v>
      </c>
      <c r="D65" s="43"/>
      <c r="E65" s="29">
        <f t="shared" si="2"/>
        <v>17228</v>
      </c>
      <c r="F65" s="45"/>
      <c r="G65" s="45"/>
      <c r="H65" s="44"/>
      <c r="I65" s="44"/>
      <c r="J65" s="44"/>
      <c r="K65" s="44"/>
      <c r="L65" s="45"/>
      <c r="M65" s="45"/>
      <c r="N65" s="46"/>
      <c r="O65" s="46"/>
      <c r="P65" s="28"/>
      <c r="Q65"/>
      <c r="R65"/>
      <c r="S65"/>
      <c r="T65"/>
    </row>
    <row r="66" spans="1:20" s="3" customFormat="1" ht="12.75">
      <c r="A66" s="41">
        <v>32224</v>
      </c>
      <c r="B66" s="42" t="s">
        <v>124</v>
      </c>
      <c r="C66" s="29">
        <f>SUM(D66:M66)</f>
        <v>17228</v>
      </c>
      <c r="D66" s="43"/>
      <c r="E66" s="44">
        <v>17228</v>
      </c>
      <c r="F66" s="45"/>
      <c r="G66" s="45"/>
      <c r="H66" s="44"/>
      <c r="I66" s="44"/>
      <c r="J66" s="44"/>
      <c r="K66" s="44"/>
      <c r="L66" s="45"/>
      <c r="M66" s="45"/>
      <c r="N66" s="46"/>
      <c r="O66" s="46"/>
      <c r="P66" s="28"/>
      <c r="Q66"/>
      <c r="R66"/>
      <c r="S66"/>
      <c r="T66"/>
    </row>
    <row r="67" spans="1:20" s="3" customFormat="1" ht="12.75">
      <c r="A67" s="51" t="s">
        <v>65</v>
      </c>
      <c r="B67" s="52" t="s">
        <v>66</v>
      </c>
      <c r="C67" s="140">
        <f>SUM(C68,C126,C144)</f>
        <v>618055</v>
      </c>
      <c r="D67" s="53"/>
      <c r="E67" s="140">
        <f>SUM(E68,E126,E144)</f>
        <v>618055</v>
      </c>
      <c r="F67" s="55"/>
      <c r="G67" s="55"/>
      <c r="H67" s="54"/>
      <c r="I67" s="54"/>
      <c r="J67" s="54"/>
      <c r="K67" s="54"/>
      <c r="L67" s="55"/>
      <c r="M67" s="55"/>
      <c r="N67" s="56"/>
      <c r="O67" s="56"/>
      <c r="P67" s="28"/>
      <c r="Q67"/>
      <c r="R67"/>
      <c r="S67"/>
      <c r="T67"/>
    </row>
    <row r="68" spans="1:20" s="3" customFormat="1" ht="22.5">
      <c r="A68" s="155" t="s">
        <v>58</v>
      </c>
      <c r="B68" s="57" t="s">
        <v>92</v>
      </c>
      <c r="C68" s="141">
        <f>SUM(C69,C116)</f>
        <v>525590</v>
      </c>
      <c r="D68" s="59"/>
      <c r="E68" s="141">
        <f>SUM(E69,E116)</f>
        <v>525590</v>
      </c>
      <c r="F68" s="61"/>
      <c r="G68" s="61"/>
      <c r="H68" s="60"/>
      <c r="I68" s="60"/>
      <c r="J68" s="60"/>
      <c r="K68" s="60"/>
      <c r="L68" s="61"/>
      <c r="M68" s="61"/>
      <c r="N68" s="62"/>
      <c r="O68" s="62"/>
      <c r="P68" s="28"/>
      <c r="Q68"/>
      <c r="R68"/>
      <c r="S68"/>
      <c r="T68"/>
    </row>
    <row r="69" spans="1:20" s="3" customFormat="1" ht="22.5">
      <c r="A69" s="63" t="s">
        <v>93</v>
      </c>
      <c r="B69" s="65" t="s">
        <v>6</v>
      </c>
      <c r="C69" s="142">
        <f>SUM(C70)</f>
        <v>132718</v>
      </c>
      <c r="D69" s="47"/>
      <c r="E69" s="142">
        <f>SUM(E70)</f>
        <v>132718</v>
      </c>
      <c r="F69" s="49"/>
      <c r="G69" s="49"/>
      <c r="H69" s="48"/>
      <c r="I69" s="48"/>
      <c r="J69" s="48"/>
      <c r="K69" s="48"/>
      <c r="L69" s="49"/>
      <c r="M69" s="49"/>
      <c r="N69" s="50"/>
      <c r="O69" s="50"/>
      <c r="P69" s="28"/>
      <c r="Q69"/>
      <c r="R69"/>
      <c r="S69"/>
      <c r="T69"/>
    </row>
    <row r="70" spans="1:20" s="148" customFormat="1" ht="12.75">
      <c r="A70" s="70">
        <v>3</v>
      </c>
      <c r="B70" s="144" t="s">
        <v>148</v>
      </c>
      <c r="C70" s="149">
        <f>SUM(C71,C114)</f>
        <v>132718</v>
      </c>
      <c r="D70" s="82"/>
      <c r="E70" s="149">
        <f>SUM(E71,E114)</f>
        <v>132718</v>
      </c>
      <c r="F70" s="84"/>
      <c r="G70" s="84"/>
      <c r="H70" s="83"/>
      <c r="I70" s="83"/>
      <c r="J70" s="83"/>
      <c r="K70" s="83"/>
      <c r="L70" s="84"/>
      <c r="M70" s="84"/>
      <c r="N70" s="85"/>
      <c r="O70" s="85"/>
      <c r="P70" s="146"/>
      <c r="Q70" s="147"/>
      <c r="R70" s="147"/>
      <c r="S70" s="147"/>
      <c r="T70" s="147"/>
    </row>
    <row r="71" spans="1:20" ht="12.75">
      <c r="A71" s="41">
        <v>32</v>
      </c>
      <c r="B71" s="42" t="s">
        <v>60</v>
      </c>
      <c r="C71" s="143">
        <f>SUM(C72,C80,C91,C106)</f>
        <v>127718</v>
      </c>
      <c r="D71" s="43"/>
      <c r="E71" s="143">
        <f>SUM(E72,E80,E91,E106)</f>
        <v>127718</v>
      </c>
      <c r="F71" s="45"/>
      <c r="G71" s="45"/>
      <c r="H71" s="44"/>
      <c r="I71" s="44"/>
      <c r="J71" s="44"/>
      <c r="K71" s="44"/>
      <c r="L71" s="45"/>
      <c r="M71" s="45"/>
      <c r="N71" s="46">
        <f>C71</f>
        <v>127718</v>
      </c>
      <c r="O71" s="46">
        <f>C71</f>
        <v>127718</v>
      </c>
      <c r="P71" s="28"/>
      <c r="Q71"/>
      <c r="R71"/>
      <c r="S71"/>
      <c r="T71"/>
    </row>
    <row r="72" spans="1:20" ht="12.75">
      <c r="A72" s="41">
        <v>321</v>
      </c>
      <c r="B72" s="138" t="s">
        <v>91</v>
      </c>
      <c r="C72" s="143">
        <f>SUM(C73,C74,C75,C76,C77,C78,C79)</f>
        <v>16100</v>
      </c>
      <c r="D72" s="43"/>
      <c r="E72" s="143">
        <f>SUM(E73,E74,E75,E76,E77,E78,E79)</f>
        <v>16100</v>
      </c>
      <c r="F72" s="45"/>
      <c r="G72" s="45"/>
      <c r="H72" s="44"/>
      <c r="I72" s="44"/>
      <c r="J72" s="44"/>
      <c r="K72" s="44"/>
      <c r="L72" s="45"/>
      <c r="M72" s="45"/>
      <c r="N72" s="46"/>
      <c r="O72" s="46"/>
      <c r="P72" s="28"/>
      <c r="Q72"/>
      <c r="R72"/>
      <c r="S72"/>
      <c r="T72"/>
    </row>
    <row r="73" spans="1:16" ht="22.5">
      <c r="A73" s="66">
        <v>32111</v>
      </c>
      <c r="B73" s="67" t="s">
        <v>7</v>
      </c>
      <c r="C73" s="29">
        <f aca="true" t="shared" si="3" ref="C73:C79">SUM(D73:M73)</f>
        <v>5300</v>
      </c>
      <c r="D73" s="44"/>
      <c r="E73" s="44">
        <v>5300</v>
      </c>
      <c r="F73" s="68"/>
      <c r="G73" s="68"/>
      <c r="H73" s="44"/>
      <c r="I73" s="44"/>
      <c r="J73" s="44"/>
      <c r="K73" s="44"/>
      <c r="L73" s="45"/>
      <c r="M73" s="45"/>
      <c r="N73" s="46"/>
      <c r="O73" s="46"/>
      <c r="P73" s="27"/>
    </row>
    <row r="74" spans="1:16" ht="12.75">
      <c r="A74" s="66">
        <v>32112</v>
      </c>
      <c r="B74" s="67" t="s">
        <v>8</v>
      </c>
      <c r="C74" s="29">
        <f t="shared" si="3"/>
        <v>100</v>
      </c>
      <c r="D74" s="44"/>
      <c r="E74" s="44">
        <v>100</v>
      </c>
      <c r="F74" s="68"/>
      <c r="G74" s="68"/>
      <c r="H74" s="44"/>
      <c r="I74" s="44"/>
      <c r="J74" s="44"/>
      <c r="K74" s="44"/>
      <c r="L74" s="45"/>
      <c r="M74" s="45"/>
      <c r="N74" s="46"/>
      <c r="O74" s="46"/>
      <c r="P74" s="27"/>
    </row>
    <row r="75" spans="1:16" s="3" customFormat="1" ht="12.75" customHeight="1">
      <c r="A75" s="66">
        <v>32113</v>
      </c>
      <c r="B75" s="67" t="s">
        <v>9</v>
      </c>
      <c r="C75" s="29">
        <f t="shared" si="3"/>
        <v>5000</v>
      </c>
      <c r="D75" s="44"/>
      <c r="E75" s="44">
        <v>5000</v>
      </c>
      <c r="F75" s="68"/>
      <c r="G75" s="68"/>
      <c r="H75" s="44"/>
      <c r="I75" s="44"/>
      <c r="J75" s="44"/>
      <c r="K75" s="44"/>
      <c r="L75" s="45"/>
      <c r="M75" s="45"/>
      <c r="N75" s="46"/>
      <c r="O75" s="46"/>
      <c r="P75" s="27"/>
    </row>
    <row r="76" spans="1:16" s="3" customFormat="1" ht="12.75">
      <c r="A76" s="66">
        <v>32115</v>
      </c>
      <c r="B76" s="67" t="s">
        <v>10</v>
      </c>
      <c r="C76" s="29">
        <f t="shared" si="3"/>
        <v>4300</v>
      </c>
      <c r="D76" s="44"/>
      <c r="E76" s="44">
        <v>4300</v>
      </c>
      <c r="F76" s="68"/>
      <c r="G76" s="68"/>
      <c r="H76" s="44"/>
      <c r="I76" s="44"/>
      <c r="J76" s="44"/>
      <c r="K76" s="44"/>
      <c r="L76" s="45"/>
      <c r="M76" s="45"/>
      <c r="N76" s="46"/>
      <c r="O76" s="46"/>
      <c r="P76" s="27"/>
    </row>
    <row r="77" spans="1:16" s="3" customFormat="1" ht="12.75">
      <c r="A77" s="66">
        <v>32119</v>
      </c>
      <c r="B77" s="67" t="s">
        <v>11</v>
      </c>
      <c r="C77" s="29">
        <f t="shared" si="3"/>
        <v>100</v>
      </c>
      <c r="D77" s="44"/>
      <c r="E77" s="44">
        <v>100</v>
      </c>
      <c r="F77" s="68"/>
      <c r="G77" s="68"/>
      <c r="H77" s="44"/>
      <c r="I77" s="44"/>
      <c r="J77" s="44"/>
      <c r="K77" s="44"/>
      <c r="L77" s="45"/>
      <c r="M77" s="45"/>
      <c r="N77" s="46"/>
      <c r="O77" s="46"/>
      <c r="P77" s="27"/>
    </row>
    <row r="78" spans="1:16" ht="22.5">
      <c r="A78" s="66">
        <v>32131</v>
      </c>
      <c r="B78" s="67" t="s">
        <v>12</v>
      </c>
      <c r="C78" s="29">
        <f t="shared" si="3"/>
        <v>1000</v>
      </c>
      <c r="D78" s="44"/>
      <c r="E78" s="44">
        <v>1000</v>
      </c>
      <c r="F78" s="68"/>
      <c r="G78" s="68"/>
      <c r="H78" s="44"/>
      <c r="I78" s="44"/>
      <c r="J78" s="44"/>
      <c r="K78" s="44"/>
      <c r="L78" s="45"/>
      <c r="M78" s="45"/>
      <c r="N78" s="46"/>
      <c r="O78" s="46"/>
      <c r="P78" s="27"/>
    </row>
    <row r="79" spans="1:16" s="3" customFormat="1" ht="12.75">
      <c r="A79" s="66">
        <v>32141</v>
      </c>
      <c r="B79" s="67" t="s">
        <v>13</v>
      </c>
      <c r="C79" s="29">
        <f t="shared" si="3"/>
        <v>300</v>
      </c>
      <c r="D79" s="44"/>
      <c r="E79" s="44">
        <v>300</v>
      </c>
      <c r="F79" s="68"/>
      <c r="G79" s="68"/>
      <c r="H79" s="44"/>
      <c r="I79" s="44"/>
      <c r="J79" s="44"/>
      <c r="K79" s="44"/>
      <c r="L79" s="45"/>
      <c r="M79" s="45"/>
      <c r="N79" s="46"/>
      <c r="O79" s="46"/>
      <c r="P79" s="27"/>
    </row>
    <row r="80" spans="1:16" s="3" customFormat="1" ht="12.75">
      <c r="A80" s="66">
        <v>322</v>
      </c>
      <c r="B80" s="138" t="s">
        <v>95</v>
      </c>
      <c r="C80" s="29">
        <f>SUM(C81,C82,C83,C84,C85,C86,C87,C88,C89,C90)</f>
        <v>30411</v>
      </c>
      <c r="D80" s="44"/>
      <c r="E80" s="29">
        <f>SUM(E81,E82,E83,E84,E85,E86,E87,E88,E89,E90)</f>
        <v>30411</v>
      </c>
      <c r="F80" s="68"/>
      <c r="G80" s="68"/>
      <c r="H80" s="44"/>
      <c r="I80" s="44"/>
      <c r="J80" s="44"/>
      <c r="K80" s="44"/>
      <c r="L80" s="45"/>
      <c r="M80" s="45"/>
      <c r="N80" s="46"/>
      <c r="O80" s="46"/>
      <c r="P80" s="27"/>
    </row>
    <row r="81" spans="1:16" ht="12.75">
      <c r="A81" s="66">
        <v>32211</v>
      </c>
      <c r="B81" s="67" t="s">
        <v>14</v>
      </c>
      <c r="C81" s="29">
        <f aca="true" t="shared" si="4" ref="C81:C113">SUM(D81:M81)</f>
        <v>11600</v>
      </c>
      <c r="D81" s="44"/>
      <c r="E81" s="44">
        <v>11600</v>
      </c>
      <c r="F81" s="68"/>
      <c r="G81" s="68"/>
      <c r="H81" s="44"/>
      <c r="I81" s="44"/>
      <c r="J81" s="44"/>
      <c r="K81" s="44"/>
      <c r="L81" s="45"/>
      <c r="M81" s="45"/>
      <c r="N81" s="46"/>
      <c r="O81" s="46"/>
      <c r="P81" s="27"/>
    </row>
    <row r="82" spans="1:16" ht="12.75">
      <c r="A82" s="66">
        <v>32212</v>
      </c>
      <c r="B82" s="67" t="s">
        <v>15</v>
      </c>
      <c r="C82" s="29">
        <f t="shared" si="4"/>
        <v>1300</v>
      </c>
      <c r="D82" s="44"/>
      <c r="E82" s="44">
        <v>1300</v>
      </c>
      <c r="F82" s="68"/>
      <c r="G82" s="68"/>
      <c r="H82" s="44"/>
      <c r="I82" s="44"/>
      <c r="J82" s="44"/>
      <c r="K82" s="44"/>
      <c r="L82" s="45"/>
      <c r="M82" s="45"/>
      <c r="N82" s="46"/>
      <c r="O82" s="46"/>
      <c r="P82" s="27"/>
    </row>
    <row r="83" spans="1:16" ht="12.75">
      <c r="A83" s="66">
        <v>32214</v>
      </c>
      <c r="B83" s="67" t="s">
        <v>16</v>
      </c>
      <c r="C83" s="29">
        <f t="shared" si="4"/>
        <v>4800</v>
      </c>
      <c r="D83" s="44"/>
      <c r="E83" s="44">
        <v>4800</v>
      </c>
      <c r="F83" s="68"/>
      <c r="G83" s="68"/>
      <c r="H83" s="44"/>
      <c r="I83" s="44"/>
      <c r="J83" s="44"/>
      <c r="K83" s="44"/>
      <c r="L83" s="45"/>
      <c r="M83" s="45"/>
      <c r="N83" s="46"/>
      <c r="O83" s="46"/>
      <c r="P83" s="27"/>
    </row>
    <row r="84" spans="1:16" s="3" customFormat="1" ht="22.5">
      <c r="A84" s="66">
        <v>32216</v>
      </c>
      <c r="B84" s="67" t="s">
        <v>17</v>
      </c>
      <c r="C84" s="29">
        <f t="shared" si="4"/>
        <v>5000</v>
      </c>
      <c r="D84" s="44"/>
      <c r="E84" s="44">
        <v>5000</v>
      </c>
      <c r="F84" s="68"/>
      <c r="G84" s="68"/>
      <c r="H84" s="44"/>
      <c r="I84" s="44"/>
      <c r="J84" s="44"/>
      <c r="K84" s="44"/>
      <c r="L84" s="45"/>
      <c r="M84" s="45"/>
      <c r="N84" s="46"/>
      <c r="O84" s="46"/>
      <c r="P84" s="27"/>
    </row>
    <row r="85" spans="1:16" ht="12.75">
      <c r="A85" s="66">
        <v>32219</v>
      </c>
      <c r="B85" s="67" t="s">
        <v>306</v>
      </c>
      <c r="C85" s="29">
        <f t="shared" si="4"/>
        <v>2150</v>
      </c>
      <c r="D85" s="44"/>
      <c r="E85" s="44">
        <v>2150</v>
      </c>
      <c r="F85" s="68"/>
      <c r="G85" s="68"/>
      <c r="H85" s="44"/>
      <c r="I85" s="44"/>
      <c r="J85" s="44"/>
      <c r="K85" s="44"/>
      <c r="L85" s="45"/>
      <c r="M85" s="45"/>
      <c r="N85" s="46"/>
      <c r="O85" s="46"/>
      <c r="P85" s="27"/>
    </row>
    <row r="86" spans="1:16" s="3" customFormat="1" ht="12.75" customHeight="1">
      <c r="A86" s="66">
        <v>32234</v>
      </c>
      <c r="B86" s="67" t="s">
        <v>18</v>
      </c>
      <c r="C86" s="29">
        <f t="shared" si="4"/>
        <v>450</v>
      </c>
      <c r="D86" s="44"/>
      <c r="E86" s="44">
        <v>450</v>
      </c>
      <c r="F86" s="68"/>
      <c r="G86" s="68"/>
      <c r="H86" s="44"/>
      <c r="I86" s="44"/>
      <c r="J86" s="44"/>
      <c r="K86" s="44"/>
      <c r="L86" s="45"/>
      <c r="M86" s="45"/>
      <c r="N86" s="46"/>
      <c r="O86" s="46"/>
      <c r="P86" s="27"/>
    </row>
    <row r="87" spans="1:16" s="3" customFormat="1" ht="12.75">
      <c r="A87" s="66">
        <v>32241</v>
      </c>
      <c r="B87" s="67" t="s">
        <v>19</v>
      </c>
      <c r="C87" s="29">
        <f t="shared" si="4"/>
        <v>890</v>
      </c>
      <c r="D87" s="44"/>
      <c r="E87" s="44">
        <v>890</v>
      </c>
      <c r="F87" s="68"/>
      <c r="G87" s="68"/>
      <c r="H87" s="44"/>
      <c r="I87" s="44"/>
      <c r="J87" s="44"/>
      <c r="K87" s="44"/>
      <c r="L87" s="45"/>
      <c r="M87" s="45"/>
      <c r="N87" s="46"/>
      <c r="O87" s="46"/>
      <c r="P87" s="27"/>
    </row>
    <row r="88" spans="1:16" s="3" customFormat="1" ht="12.75">
      <c r="A88" s="66">
        <v>32242</v>
      </c>
      <c r="B88" s="67" t="s">
        <v>20</v>
      </c>
      <c r="C88" s="29">
        <f t="shared" si="4"/>
        <v>1621</v>
      </c>
      <c r="D88" s="44"/>
      <c r="E88" s="44">
        <v>1621</v>
      </c>
      <c r="F88" s="68"/>
      <c r="G88" s="68"/>
      <c r="H88" s="44"/>
      <c r="I88" s="44"/>
      <c r="J88" s="44"/>
      <c r="K88" s="44"/>
      <c r="L88" s="45"/>
      <c r="M88" s="45"/>
      <c r="N88" s="46"/>
      <c r="O88" s="46"/>
      <c r="P88" s="27"/>
    </row>
    <row r="89" spans="1:16" ht="12.75">
      <c r="A89" s="66">
        <v>32251</v>
      </c>
      <c r="B89" s="67" t="s">
        <v>21</v>
      </c>
      <c r="C89" s="29">
        <f t="shared" si="4"/>
        <v>1600</v>
      </c>
      <c r="D89" s="44"/>
      <c r="E89" s="44">
        <v>1600</v>
      </c>
      <c r="F89" s="68"/>
      <c r="G89" s="68"/>
      <c r="H89" s="44"/>
      <c r="I89" s="44"/>
      <c r="J89" s="44"/>
      <c r="K89" s="44"/>
      <c r="L89" s="45"/>
      <c r="M89" s="45"/>
      <c r="N89" s="46"/>
      <c r="O89" s="46"/>
      <c r="P89" s="27"/>
    </row>
    <row r="90" spans="1:16" ht="12.75">
      <c r="A90" s="66">
        <v>32271</v>
      </c>
      <c r="B90" s="67" t="s">
        <v>22</v>
      </c>
      <c r="C90" s="29">
        <f t="shared" si="4"/>
        <v>1000</v>
      </c>
      <c r="D90" s="44"/>
      <c r="E90" s="44">
        <v>1000</v>
      </c>
      <c r="F90" s="68"/>
      <c r="G90" s="68"/>
      <c r="H90" s="44"/>
      <c r="I90" s="44"/>
      <c r="J90" s="44"/>
      <c r="K90" s="44"/>
      <c r="L90" s="45"/>
      <c r="M90" s="45"/>
      <c r="N90" s="46"/>
      <c r="O90" s="46"/>
      <c r="P90" s="27"/>
    </row>
    <row r="91" spans="1:16" ht="12.75">
      <c r="A91" s="66">
        <v>323</v>
      </c>
      <c r="B91" s="67" t="s">
        <v>98</v>
      </c>
      <c r="C91" s="29">
        <f>SUM(C92,C93,C94,C95,C96,C97,C98,C99,C100,C101,C102,C103,C104,C105)</f>
        <v>74557</v>
      </c>
      <c r="D91" s="44"/>
      <c r="E91" s="29">
        <f>SUM(E92,E93,E94,E95,E96,E97,E98,E99,E100,E101,E102,E103,E104,E105)</f>
        <v>74557</v>
      </c>
      <c r="F91" s="68"/>
      <c r="G91" s="68"/>
      <c r="H91" s="44"/>
      <c r="I91" s="44"/>
      <c r="J91" s="44"/>
      <c r="K91" s="44"/>
      <c r="L91" s="45"/>
      <c r="M91" s="45"/>
      <c r="N91" s="46"/>
      <c r="O91" s="46"/>
      <c r="P91" s="27"/>
    </row>
    <row r="92" spans="1:16" s="3" customFormat="1" ht="12.75">
      <c r="A92" s="66">
        <v>32311</v>
      </c>
      <c r="B92" s="67" t="s">
        <v>23</v>
      </c>
      <c r="C92" s="29">
        <f t="shared" si="4"/>
        <v>10557</v>
      </c>
      <c r="D92" s="44"/>
      <c r="E92" s="44">
        <v>10557</v>
      </c>
      <c r="F92" s="68"/>
      <c r="G92" s="68"/>
      <c r="H92" s="44"/>
      <c r="I92" s="44"/>
      <c r="J92" s="44"/>
      <c r="K92" s="44"/>
      <c r="L92" s="45"/>
      <c r="M92" s="45"/>
      <c r="N92" s="46"/>
      <c r="O92" s="46"/>
      <c r="P92" s="27"/>
    </row>
    <row r="93" spans="1:16" ht="12.75">
      <c r="A93" s="66">
        <v>32313</v>
      </c>
      <c r="B93" s="67" t="s">
        <v>24</v>
      </c>
      <c r="C93" s="29">
        <f t="shared" si="4"/>
        <v>1550</v>
      </c>
      <c r="D93" s="44"/>
      <c r="E93" s="44">
        <v>1550</v>
      </c>
      <c r="F93" s="68"/>
      <c r="G93" s="68"/>
      <c r="H93" s="44"/>
      <c r="I93" s="44"/>
      <c r="J93" s="44"/>
      <c r="K93" s="44"/>
      <c r="L93" s="45"/>
      <c r="M93" s="45"/>
      <c r="N93" s="46"/>
      <c r="O93" s="46"/>
      <c r="P93" s="27"/>
    </row>
    <row r="94" spans="1:16" ht="12.75">
      <c r="A94" s="66">
        <v>32319</v>
      </c>
      <c r="B94" s="67" t="s">
        <v>25</v>
      </c>
      <c r="C94" s="29">
        <f t="shared" si="4"/>
        <v>200</v>
      </c>
      <c r="D94" s="44"/>
      <c r="E94" s="44">
        <v>200</v>
      </c>
      <c r="F94" s="68"/>
      <c r="G94" s="68"/>
      <c r="H94" s="44"/>
      <c r="I94" s="44"/>
      <c r="J94" s="44"/>
      <c r="K94" s="44"/>
      <c r="L94" s="45"/>
      <c r="M94" s="45"/>
      <c r="N94" s="46"/>
      <c r="O94" s="46"/>
      <c r="P94" s="27"/>
    </row>
    <row r="95" spans="1:16" ht="12.75">
      <c r="A95" s="66">
        <v>32321</v>
      </c>
      <c r="B95" s="67" t="s">
        <v>26</v>
      </c>
      <c r="C95" s="29">
        <f t="shared" si="4"/>
        <v>1600</v>
      </c>
      <c r="D95" s="44"/>
      <c r="E95" s="44">
        <v>1600</v>
      </c>
      <c r="F95" s="68"/>
      <c r="G95" s="68"/>
      <c r="H95" s="44"/>
      <c r="I95" s="44"/>
      <c r="J95" s="44"/>
      <c r="K95" s="44"/>
      <c r="L95" s="45"/>
      <c r="M95" s="45"/>
      <c r="N95" s="46"/>
      <c r="O95" s="46"/>
      <c r="P95" s="27"/>
    </row>
    <row r="96" spans="1:16" s="3" customFormat="1" ht="12.75">
      <c r="A96" s="66">
        <v>32322</v>
      </c>
      <c r="B96" s="67" t="s">
        <v>27</v>
      </c>
      <c r="C96" s="29">
        <f t="shared" si="4"/>
        <v>9420</v>
      </c>
      <c r="D96" s="44"/>
      <c r="E96" s="44">
        <v>9420</v>
      </c>
      <c r="F96" s="68"/>
      <c r="G96" s="68"/>
      <c r="H96" s="44"/>
      <c r="I96" s="44"/>
      <c r="J96" s="44"/>
      <c r="K96" s="44"/>
      <c r="L96" s="45"/>
      <c r="M96" s="45"/>
      <c r="N96" s="46"/>
      <c r="O96" s="46"/>
      <c r="P96" s="27"/>
    </row>
    <row r="97" spans="1:16" s="3" customFormat="1" ht="12.75">
      <c r="A97" s="66">
        <v>32332</v>
      </c>
      <c r="B97" s="67" t="s">
        <v>28</v>
      </c>
      <c r="C97" s="29">
        <f t="shared" si="4"/>
        <v>200</v>
      </c>
      <c r="D97" s="44"/>
      <c r="E97" s="44">
        <v>200</v>
      </c>
      <c r="F97" s="68"/>
      <c r="G97" s="68"/>
      <c r="H97" s="44"/>
      <c r="I97" s="44"/>
      <c r="J97" s="44"/>
      <c r="K97" s="44"/>
      <c r="L97" s="45"/>
      <c r="M97" s="45"/>
      <c r="N97" s="46"/>
      <c r="O97" s="46"/>
      <c r="P97" s="27"/>
    </row>
    <row r="98" spans="1:16" s="3" customFormat="1" ht="12.75">
      <c r="A98" s="66">
        <v>32341</v>
      </c>
      <c r="B98" s="67" t="s">
        <v>29</v>
      </c>
      <c r="C98" s="29">
        <f t="shared" si="4"/>
        <v>12000</v>
      </c>
      <c r="D98" s="44"/>
      <c r="E98" s="44">
        <v>12000</v>
      </c>
      <c r="F98" s="68"/>
      <c r="G98" s="68"/>
      <c r="H98" s="44"/>
      <c r="I98" s="44"/>
      <c r="J98" s="44"/>
      <c r="K98" s="44"/>
      <c r="L98" s="45"/>
      <c r="M98" s="45"/>
      <c r="N98" s="46"/>
      <c r="O98" s="46"/>
      <c r="P98" s="27"/>
    </row>
    <row r="99" spans="1:16" s="3" customFormat="1" ht="12.75">
      <c r="A99" s="66">
        <v>32342</v>
      </c>
      <c r="B99" s="67" t="s">
        <v>30</v>
      </c>
      <c r="C99" s="29">
        <f t="shared" si="4"/>
        <v>11080</v>
      </c>
      <c r="D99" s="44"/>
      <c r="E99" s="44">
        <v>11080</v>
      </c>
      <c r="F99" s="68"/>
      <c r="G99" s="68"/>
      <c r="H99" s="44"/>
      <c r="I99" s="44"/>
      <c r="J99" s="44"/>
      <c r="K99" s="44"/>
      <c r="L99" s="45"/>
      <c r="M99" s="45"/>
      <c r="N99" s="46"/>
      <c r="O99" s="46"/>
      <c r="P99" s="27"/>
    </row>
    <row r="100" spans="1:16" ht="12.75">
      <c r="A100" s="66">
        <v>32343</v>
      </c>
      <c r="B100" s="67" t="s">
        <v>31</v>
      </c>
      <c r="C100" s="29">
        <f t="shared" si="4"/>
        <v>750</v>
      </c>
      <c r="D100" s="44"/>
      <c r="E100" s="44">
        <v>750</v>
      </c>
      <c r="F100" s="68"/>
      <c r="G100" s="68"/>
      <c r="H100" s="44"/>
      <c r="I100" s="44"/>
      <c r="J100" s="44"/>
      <c r="K100" s="44"/>
      <c r="L100" s="45"/>
      <c r="M100" s="45"/>
      <c r="N100" s="46"/>
      <c r="O100" s="46"/>
      <c r="P100" s="27"/>
    </row>
    <row r="101" spans="1:16" s="3" customFormat="1" ht="12.75">
      <c r="A101" s="66">
        <v>32349</v>
      </c>
      <c r="B101" s="67" t="s">
        <v>32</v>
      </c>
      <c r="C101" s="29">
        <f t="shared" si="4"/>
        <v>6750</v>
      </c>
      <c r="D101" s="44"/>
      <c r="E101" s="44">
        <v>6750</v>
      </c>
      <c r="F101" s="68"/>
      <c r="G101" s="68"/>
      <c r="H101" s="44"/>
      <c r="I101" s="44"/>
      <c r="J101" s="44"/>
      <c r="K101" s="44"/>
      <c r="L101" s="45"/>
      <c r="M101" s="45"/>
      <c r="N101" s="46"/>
      <c r="O101" s="46"/>
      <c r="P101" s="27"/>
    </row>
    <row r="102" spans="1:16" ht="12.75">
      <c r="A102" s="66">
        <v>32353</v>
      </c>
      <c r="B102" s="67" t="s">
        <v>33</v>
      </c>
      <c r="C102" s="29">
        <f t="shared" si="4"/>
        <v>5750</v>
      </c>
      <c r="D102" s="44"/>
      <c r="E102" s="44">
        <v>5750</v>
      </c>
      <c r="F102" s="68"/>
      <c r="G102" s="68"/>
      <c r="H102" s="44"/>
      <c r="I102" s="44"/>
      <c r="J102" s="44"/>
      <c r="K102" s="44"/>
      <c r="L102" s="45"/>
      <c r="M102" s="45"/>
      <c r="N102" s="46"/>
      <c r="O102" s="46"/>
      <c r="P102" s="27"/>
    </row>
    <row r="103" spans="1:16" s="3" customFormat="1" ht="12.75">
      <c r="A103" s="66">
        <v>32389</v>
      </c>
      <c r="B103" s="67" t="s">
        <v>34</v>
      </c>
      <c r="C103" s="29">
        <f t="shared" si="4"/>
        <v>9500</v>
      </c>
      <c r="D103" s="44"/>
      <c r="E103" s="44">
        <v>9500</v>
      </c>
      <c r="F103" s="68"/>
      <c r="G103" s="68"/>
      <c r="H103" s="44"/>
      <c r="I103" s="44"/>
      <c r="J103" s="44"/>
      <c r="K103" s="44"/>
      <c r="L103" s="45"/>
      <c r="M103" s="45"/>
      <c r="N103" s="46"/>
      <c r="O103" s="46"/>
      <c r="P103" s="27"/>
    </row>
    <row r="104" spans="1:16" ht="12.75">
      <c r="A104" s="66">
        <v>32391</v>
      </c>
      <c r="B104" s="67" t="s">
        <v>35</v>
      </c>
      <c r="C104" s="29">
        <f t="shared" si="4"/>
        <v>200</v>
      </c>
      <c r="D104" s="44"/>
      <c r="E104" s="44">
        <v>200</v>
      </c>
      <c r="F104" s="68"/>
      <c r="G104" s="68"/>
      <c r="H104" s="44"/>
      <c r="I104" s="44"/>
      <c r="J104" s="44"/>
      <c r="K104" s="44"/>
      <c r="L104" s="45"/>
      <c r="M104" s="45"/>
      <c r="N104" s="46"/>
      <c r="O104" s="46"/>
      <c r="P104" s="27"/>
    </row>
    <row r="105" spans="1:16" s="3" customFormat="1" ht="12.75">
      <c r="A105" s="66">
        <v>32396</v>
      </c>
      <c r="B105" s="67" t="s">
        <v>36</v>
      </c>
      <c r="C105" s="29">
        <f t="shared" si="4"/>
        <v>5000</v>
      </c>
      <c r="D105" s="44"/>
      <c r="E105" s="44">
        <v>5000</v>
      </c>
      <c r="F105" s="68"/>
      <c r="G105" s="68"/>
      <c r="H105" s="44"/>
      <c r="I105" s="44"/>
      <c r="J105" s="44"/>
      <c r="K105" s="44"/>
      <c r="L105" s="45"/>
      <c r="M105" s="45"/>
      <c r="N105" s="46"/>
      <c r="O105" s="46"/>
      <c r="P105" s="27"/>
    </row>
    <row r="106" spans="1:16" s="3" customFormat="1" ht="12.75">
      <c r="A106" s="66">
        <v>329</v>
      </c>
      <c r="B106" s="105" t="s">
        <v>132</v>
      </c>
      <c r="C106" s="29">
        <f>SUM(C107,C108,C109,C110,C111,C112,C113)</f>
        <v>6650</v>
      </c>
      <c r="D106" s="44"/>
      <c r="E106" s="29">
        <f>SUM(E107,E108,E109,E110,E111,E112,E113)</f>
        <v>6650</v>
      </c>
      <c r="F106" s="68"/>
      <c r="G106" s="68"/>
      <c r="H106" s="44"/>
      <c r="I106" s="44"/>
      <c r="J106" s="44"/>
      <c r="K106" s="44"/>
      <c r="L106" s="45"/>
      <c r="M106" s="45"/>
      <c r="N106" s="46"/>
      <c r="O106" s="46"/>
      <c r="P106" s="27"/>
    </row>
    <row r="107" spans="1:16" s="3" customFormat="1" ht="12.75" customHeight="1">
      <c r="A107" s="66">
        <v>32931</v>
      </c>
      <c r="B107" s="67" t="s">
        <v>37</v>
      </c>
      <c r="C107" s="29">
        <f t="shared" si="4"/>
        <v>100</v>
      </c>
      <c r="D107" s="44"/>
      <c r="E107" s="44">
        <v>100</v>
      </c>
      <c r="F107" s="68"/>
      <c r="G107" s="68"/>
      <c r="H107" s="44"/>
      <c r="I107" s="44"/>
      <c r="J107" s="44"/>
      <c r="K107" s="44"/>
      <c r="L107" s="45"/>
      <c r="M107" s="45"/>
      <c r="N107" s="46"/>
      <c r="O107" s="46"/>
      <c r="P107" s="27"/>
    </row>
    <row r="108" spans="1:16" s="3" customFormat="1" ht="12.75">
      <c r="A108" s="66">
        <v>32941</v>
      </c>
      <c r="B108" s="67" t="s">
        <v>38</v>
      </c>
      <c r="C108" s="29">
        <f t="shared" si="4"/>
        <v>1500</v>
      </c>
      <c r="D108" s="44"/>
      <c r="E108" s="44">
        <v>1500</v>
      </c>
      <c r="F108" s="68"/>
      <c r="G108" s="68"/>
      <c r="H108" s="44"/>
      <c r="I108" s="44"/>
      <c r="J108" s="44"/>
      <c r="K108" s="44"/>
      <c r="L108" s="45"/>
      <c r="M108" s="45"/>
      <c r="N108" s="46"/>
      <c r="O108" s="46"/>
      <c r="P108" s="27"/>
    </row>
    <row r="109" spans="1:16" ht="12.75">
      <c r="A109" s="66">
        <v>32952</v>
      </c>
      <c r="B109" s="67" t="s">
        <v>39</v>
      </c>
      <c r="C109" s="29">
        <f t="shared" si="4"/>
        <v>250</v>
      </c>
      <c r="D109" s="44"/>
      <c r="E109" s="44">
        <v>250</v>
      </c>
      <c r="F109" s="68"/>
      <c r="G109" s="68"/>
      <c r="H109" s="44"/>
      <c r="I109" s="44"/>
      <c r="J109" s="44"/>
      <c r="K109" s="44"/>
      <c r="L109" s="45"/>
      <c r="M109" s="45"/>
      <c r="N109" s="46"/>
      <c r="O109" s="46"/>
      <c r="P109" s="27"/>
    </row>
    <row r="110" spans="1:16" ht="12.75">
      <c r="A110" s="66">
        <v>32953</v>
      </c>
      <c r="B110" s="67" t="s">
        <v>40</v>
      </c>
      <c r="C110" s="29">
        <f t="shared" si="4"/>
        <v>3000</v>
      </c>
      <c r="D110" s="44"/>
      <c r="E110" s="44">
        <v>3000</v>
      </c>
      <c r="F110" s="68"/>
      <c r="G110" s="68"/>
      <c r="H110" s="44"/>
      <c r="I110" s="44"/>
      <c r="J110" s="44"/>
      <c r="K110" s="44"/>
      <c r="L110" s="45"/>
      <c r="M110" s="45"/>
      <c r="N110" s="46"/>
      <c r="O110" s="46"/>
      <c r="P110" s="27"/>
    </row>
    <row r="111" spans="1:16" ht="12.75">
      <c r="A111" s="66">
        <v>32954</v>
      </c>
      <c r="B111" s="67" t="s">
        <v>41</v>
      </c>
      <c r="C111" s="29">
        <f t="shared" si="4"/>
        <v>200</v>
      </c>
      <c r="D111" s="44"/>
      <c r="E111" s="44">
        <v>200</v>
      </c>
      <c r="F111" s="68"/>
      <c r="G111" s="68"/>
      <c r="H111" s="44"/>
      <c r="I111" s="44"/>
      <c r="J111" s="44"/>
      <c r="K111" s="44"/>
      <c r="L111" s="45"/>
      <c r="M111" s="45"/>
      <c r="N111" s="46"/>
      <c r="O111" s="46"/>
      <c r="P111" s="27"/>
    </row>
    <row r="112" spans="1:16" s="3" customFormat="1" ht="12.75">
      <c r="A112" s="66">
        <v>32959</v>
      </c>
      <c r="B112" s="67" t="s">
        <v>67</v>
      </c>
      <c r="C112" s="29">
        <f t="shared" si="4"/>
        <v>0</v>
      </c>
      <c r="D112" s="44"/>
      <c r="E112" s="44">
        <v>0</v>
      </c>
      <c r="F112" s="68"/>
      <c r="G112" s="68"/>
      <c r="H112" s="44"/>
      <c r="I112" s="44"/>
      <c r="J112" s="44"/>
      <c r="K112" s="44"/>
      <c r="L112" s="45"/>
      <c r="M112" s="45"/>
      <c r="N112" s="46"/>
      <c r="O112" s="46"/>
      <c r="P112" s="27"/>
    </row>
    <row r="113" spans="1:16" ht="22.5">
      <c r="A113" s="66">
        <v>32999</v>
      </c>
      <c r="B113" s="67" t="s">
        <v>68</v>
      </c>
      <c r="C113" s="29">
        <f t="shared" si="4"/>
        <v>1600</v>
      </c>
      <c r="D113" s="44"/>
      <c r="E113" s="44">
        <v>1600</v>
      </c>
      <c r="F113" s="68"/>
      <c r="G113" s="68"/>
      <c r="H113" s="44"/>
      <c r="I113" s="44"/>
      <c r="J113" s="44"/>
      <c r="K113" s="44"/>
      <c r="L113" s="45"/>
      <c r="M113" s="45"/>
      <c r="N113" s="46"/>
      <c r="O113" s="46"/>
      <c r="P113" s="27"/>
    </row>
    <row r="114" spans="1:16" ht="12.75">
      <c r="A114" s="66">
        <v>34</v>
      </c>
      <c r="B114" s="67" t="s">
        <v>69</v>
      </c>
      <c r="C114" s="29">
        <f>SUM(C115)</f>
        <v>5000</v>
      </c>
      <c r="D114" s="44"/>
      <c r="E114" s="29">
        <f>SUM(E115)</f>
        <v>5000</v>
      </c>
      <c r="F114" s="68"/>
      <c r="G114" s="68"/>
      <c r="H114" s="44"/>
      <c r="I114" s="44"/>
      <c r="J114" s="44"/>
      <c r="K114" s="44"/>
      <c r="L114" s="45"/>
      <c r="M114" s="45"/>
      <c r="N114" s="46">
        <f>C114</f>
        <v>5000</v>
      </c>
      <c r="O114" s="46">
        <f>C114</f>
        <v>5000</v>
      </c>
      <c r="P114" s="27"/>
    </row>
    <row r="115" spans="1:16" ht="12.75">
      <c r="A115" s="66">
        <v>34312</v>
      </c>
      <c r="B115" s="67" t="s">
        <v>42</v>
      </c>
      <c r="C115" s="29">
        <f>SUM(D115:M115)</f>
        <v>5000</v>
      </c>
      <c r="D115" s="44"/>
      <c r="E115" s="44">
        <v>5000</v>
      </c>
      <c r="F115" s="68"/>
      <c r="G115" s="68"/>
      <c r="H115" s="44"/>
      <c r="I115" s="44"/>
      <c r="J115" s="44"/>
      <c r="K115" s="44"/>
      <c r="L115" s="45"/>
      <c r="M115" s="45"/>
      <c r="N115" s="46"/>
      <c r="O115" s="46"/>
      <c r="P115" s="27"/>
    </row>
    <row r="116" spans="1:16" ht="33.75">
      <c r="A116" s="37" t="s">
        <v>97</v>
      </c>
      <c r="B116" s="69" t="s">
        <v>43</v>
      </c>
      <c r="C116" s="38">
        <f>SUM(C117)</f>
        <v>392872</v>
      </c>
      <c r="D116" s="38">
        <f aca="true" t="shared" si="5" ref="D116:M116">SUM(D120:D125)</f>
        <v>0</v>
      </c>
      <c r="E116" s="38">
        <f>SUM(E117)</f>
        <v>392872</v>
      </c>
      <c r="F116" s="39">
        <f t="shared" si="5"/>
        <v>0</v>
      </c>
      <c r="G116" s="39">
        <f t="shared" si="5"/>
        <v>0</v>
      </c>
      <c r="H116" s="39">
        <f t="shared" si="5"/>
        <v>0</v>
      </c>
      <c r="I116" s="39"/>
      <c r="J116" s="39"/>
      <c r="K116" s="39">
        <f t="shared" si="5"/>
        <v>0</v>
      </c>
      <c r="L116" s="39">
        <f t="shared" si="5"/>
        <v>0</v>
      </c>
      <c r="M116" s="39">
        <f t="shared" si="5"/>
        <v>0</v>
      </c>
      <c r="N116" s="40"/>
      <c r="O116" s="40"/>
      <c r="P116" s="27"/>
    </row>
    <row r="117" spans="1:16" s="152" customFormat="1" ht="12.75">
      <c r="A117" s="145">
        <v>3</v>
      </c>
      <c r="B117" s="144" t="s">
        <v>148</v>
      </c>
      <c r="C117" s="81">
        <f>SUM(C118)</f>
        <v>392872</v>
      </c>
      <c r="D117" s="81"/>
      <c r="E117" s="81">
        <f>SUM(E118)</f>
        <v>392872</v>
      </c>
      <c r="F117" s="90"/>
      <c r="G117" s="90"/>
      <c r="H117" s="90"/>
      <c r="I117" s="90"/>
      <c r="J117" s="90"/>
      <c r="K117" s="90"/>
      <c r="L117" s="90"/>
      <c r="M117" s="90"/>
      <c r="N117" s="91"/>
      <c r="O117" s="91"/>
      <c r="P117" s="151"/>
    </row>
    <row r="118" spans="1:16" ht="12.75">
      <c r="A118" s="70">
        <v>32</v>
      </c>
      <c r="B118" s="42" t="s">
        <v>60</v>
      </c>
      <c r="C118" s="150">
        <f>SUM(C119,C123)</f>
        <v>392872</v>
      </c>
      <c r="D118" s="71"/>
      <c r="E118" s="150">
        <f>SUM(E119,E123)</f>
        <v>392872</v>
      </c>
      <c r="F118" s="72"/>
      <c r="G118" s="72"/>
      <c r="H118" s="72"/>
      <c r="I118" s="72"/>
      <c r="J118" s="72"/>
      <c r="K118" s="72"/>
      <c r="L118" s="72"/>
      <c r="M118" s="72"/>
      <c r="N118" s="46">
        <f>C118</f>
        <v>392872</v>
      </c>
      <c r="O118" s="46">
        <f>C118</f>
        <v>392872</v>
      </c>
      <c r="P118" s="27"/>
    </row>
    <row r="119" spans="1:16" ht="12.75">
      <c r="A119" s="70">
        <v>322</v>
      </c>
      <c r="B119" s="138" t="s">
        <v>95</v>
      </c>
      <c r="C119" s="150">
        <f>SUM(C120,C121,C122)</f>
        <v>173500</v>
      </c>
      <c r="D119" s="71"/>
      <c r="E119" s="150">
        <f>SUM(E120,E121,E122)</f>
        <v>173500</v>
      </c>
      <c r="F119" s="72"/>
      <c r="G119" s="72"/>
      <c r="H119" s="72"/>
      <c r="I119" s="72"/>
      <c r="J119" s="72"/>
      <c r="K119" s="72"/>
      <c r="L119" s="72"/>
      <c r="M119" s="72"/>
      <c r="N119" s="73"/>
      <c r="O119" s="73"/>
      <c r="P119" s="27"/>
    </row>
    <row r="120" spans="1:16" ht="33.75">
      <c r="A120" s="66">
        <v>32219</v>
      </c>
      <c r="B120" s="74" t="s">
        <v>44</v>
      </c>
      <c r="C120" s="29">
        <f>SUM(D120:M120)</f>
        <v>3350</v>
      </c>
      <c r="D120" s="43"/>
      <c r="E120" s="44">
        <v>3350</v>
      </c>
      <c r="F120" s="68"/>
      <c r="G120" s="68"/>
      <c r="H120" s="44"/>
      <c r="I120" s="44"/>
      <c r="J120" s="44"/>
      <c r="K120" s="44"/>
      <c r="L120" s="45"/>
      <c r="M120" s="45"/>
      <c r="N120" s="46"/>
      <c r="O120" s="46"/>
      <c r="P120" s="27"/>
    </row>
    <row r="121" spans="1:16" s="3" customFormat="1" ht="12.75">
      <c r="A121" s="66">
        <v>32231</v>
      </c>
      <c r="B121" s="67" t="s">
        <v>45</v>
      </c>
      <c r="C121" s="29">
        <f>SUM(D121:M121)</f>
        <v>46200</v>
      </c>
      <c r="D121" s="43"/>
      <c r="E121" s="44">
        <v>46200</v>
      </c>
      <c r="F121" s="68"/>
      <c r="G121" s="68"/>
      <c r="H121" s="44"/>
      <c r="I121" s="44"/>
      <c r="J121" s="44"/>
      <c r="K121" s="44"/>
      <c r="L121" s="45"/>
      <c r="M121" s="45"/>
      <c r="N121" s="46"/>
      <c r="O121" s="46"/>
      <c r="P121" s="27"/>
    </row>
    <row r="122" spans="1:16" s="3" customFormat="1" ht="12.75">
      <c r="A122" s="66">
        <v>32233</v>
      </c>
      <c r="B122" s="67" t="s">
        <v>46</v>
      </c>
      <c r="C122" s="29">
        <f>SUM(D122:M122)</f>
        <v>123950</v>
      </c>
      <c r="D122" s="43"/>
      <c r="E122" s="44">
        <v>123950</v>
      </c>
      <c r="F122" s="68"/>
      <c r="G122" s="68"/>
      <c r="H122" s="44"/>
      <c r="I122" s="44"/>
      <c r="J122" s="44"/>
      <c r="K122" s="44"/>
      <c r="L122" s="45"/>
      <c r="M122" s="45"/>
      <c r="N122" s="46"/>
      <c r="O122" s="46"/>
      <c r="P122" s="27"/>
    </row>
    <row r="123" spans="1:16" s="3" customFormat="1" ht="12.75">
      <c r="A123" s="66">
        <v>323</v>
      </c>
      <c r="B123" s="67" t="s">
        <v>98</v>
      </c>
      <c r="C123" s="29">
        <f>SUM(C124,C125)</f>
        <v>219372</v>
      </c>
      <c r="D123" s="43"/>
      <c r="E123" s="29">
        <f>SUM(E124,E125)</f>
        <v>219372</v>
      </c>
      <c r="F123" s="68"/>
      <c r="G123" s="68"/>
      <c r="H123" s="44"/>
      <c r="I123" s="44"/>
      <c r="J123" s="44"/>
      <c r="K123" s="44"/>
      <c r="L123" s="45"/>
      <c r="M123" s="45"/>
      <c r="N123" s="46"/>
      <c r="O123" s="46"/>
      <c r="P123" s="27"/>
    </row>
    <row r="124" spans="1:16" ht="22.5">
      <c r="A124" s="66">
        <v>32319</v>
      </c>
      <c r="B124" s="67" t="s">
        <v>99</v>
      </c>
      <c r="C124" s="29">
        <f>SUM(D124:M124)</f>
        <v>209372</v>
      </c>
      <c r="D124" s="43"/>
      <c r="E124" s="44">
        <v>209372</v>
      </c>
      <c r="F124" s="68"/>
      <c r="G124" s="68"/>
      <c r="H124" s="44"/>
      <c r="I124" s="44"/>
      <c r="J124" s="44"/>
      <c r="K124" s="44"/>
      <c r="L124" s="45"/>
      <c r="M124" s="45"/>
      <c r="N124" s="46"/>
      <c r="O124" s="46"/>
      <c r="P124" s="27"/>
    </row>
    <row r="125" spans="1:16" ht="22.5">
      <c r="A125" s="66">
        <v>32361</v>
      </c>
      <c r="B125" s="75" t="s">
        <v>47</v>
      </c>
      <c r="C125" s="29">
        <f>SUM(D125:M125)</f>
        <v>10000</v>
      </c>
      <c r="D125" s="43"/>
      <c r="E125" s="44">
        <v>10000</v>
      </c>
      <c r="F125" s="68"/>
      <c r="G125" s="68"/>
      <c r="H125" s="44"/>
      <c r="I125" s="44"/>
      <c r="J125" s="44"/>
      <c r="K125" s="44"/>
      <c r="L125" s="45"/>
      <c r="M125" s="45"/>
      <c r="N125" s="46"/>
      <c r="O125" s="46"/>
      <c r="P125" s="27"/>
    </row>
    <row r="126" spans="1:16" ht="22.5">
      <c r="A126" s="154" t="s">
        <v>100</v>
      </c>
      <c r="B126" s="76" t="s">
        <v>101</v>
      </c>
      <c r="C126" s="58">
        <f>SUM(C127)</f>
        <v>26500</v>
      </c>
      <c r="D126" s="58">
        <f>SUM(D127:D142)</f>
        <v>0</v>
      </c>
      <c r="E126" s="58">
        <f>SUM(E127)</f>
        <v>26500</v>
      </c>
      <c r="F126" s="77">
        <f aca="true" t="shared" si="6" ref="F126:M126">SUM(F127:F142)</f>
        <v>0</v>
      </c>
      <c r="G126" s="77">
        <f t="shared" si="6"/>
        <v>0</v>
      </c>
      <c r="H126" s="77">
        <f>SUM(H127:H142)</f>
        <v>0</v>
      </c>
      <c r="I126" s="77"/>
      <c r="J126" s="77"/>
      <c r="K126" s="77">
        <f>SUM(K127:K142)</f>
        <v>0</v>
      </c>
      <c r="L126" s="77">
        <f t="shared" si="6"/>
        <v>0</v>
      </c>
      <c r="M126" s="77">
        <f t="shared" si="6"/>
        <v>0</v>
      </c>
      <c r="N126" s="78"/>
      <c r="O126" s="78"/>
      <c r="P126" s="28"/>
    </row>
    <row r="127" spans="1:16" ht="22.5">
      <c r="A127" s="79" t="s">
        <v>102</v>
      </c>
      <c r="B127" s="80" t="s">
        <v>103</v>
      </c>
      <c r="C127" s="38">
        <f>SUM(C128,C134)</f>
        <v>26500</v>
      </c>
      <c r="D127" s="47"/>
      <c r="E127" s="38">
        <f>SUM(E128,E134)</f>
        <v>26500</v>
      </c>
      <c r="F127" s="48"/>
      <c r="G127" s="48"/>
      <c r="H127" s="48"/>
      <c r="I127" s="48"/>
      <c r="J127" s="48"/>
      <c r="K127" s="48"/>
      <c r="L127" s="49"/>
      <c r="M127" s="49"/>
      <c r="N127" s="50"/>
      <c r="O127" s="50"/>
      <c r="P127" s="27"/>
    </row>
    <row r="128" spans="1:16" s="152" customFormat="1" ht="12.75">
      <c r="A128" s="86">
        <v>3</v>
      </c>
      <c r="B128" s="144" t="s">
        <v>148</v>
      </c>
      <c r="C128" s="81">
        <f>SUM(C129)</f>
        <v>6100</v>
      </c>
      <c r="D128" s="82"/>
      <c r="E128" s="81">
        <f>SUM(E129)</f>
        <v>6100</v>
      </c>
      <c r="F128" s="83"/>
      <c r="G128" s="83"/>
      <c r="H128" s="83"/>
      <c r="I128" s="83"/>
      <c r="J128" s="83"/>
      <c r="K128" s="83"/>
      <c r="L128" s="84"/>
      <c r="M128" s="84"/>
      <c r="N128" s="85"/>
      <c r="O128" s="85"/>
      <c r="P128" s="151"/>
    </row>
    <row r="129" spans="1:16" ht="12.75">
      <c r="A129" s="70">
        <v>32</v>
      </c>
      <c r="B129" s="42" t="s">
        <v>60</v>
      </c>
      <c r="C129" s="81">
        <f>SUM(C130)</f>
        <v>6100</v>
      </c>
      <c r="D129" s="82"/>
      <c r="E129" s="81">
        <f>SUM(E130)</f>
        <v>6100</v>
      </c>
      <c r="F129" s="83"/>
      <c r="G129" s="83"/>
      <c r="H129" s="83"/>
      <c r="I129" s="83"/>
      <c r="J129" s="83"/>
      <c r="K129" s="83"/>
      <c r="L129" s="84"/>
      <c r="M129" s="84"/>
      <c r="N129" s="46">
        <f>C129</f>
        <v>6100</v>
      </c>
      <c r="O129" s="46">
        <f>C129</f>
        <v>6100</v>
      </c>
      <c r="P129" s="27"/>
    </row>
    <row r="130" spans="1:16" ht="12.75">
      <c r="A130" s="70">
        <v>322</v>
      </c>
      <c r="B130" s="138" t="s">
        <v>95</v>
      </c>
      <c r="C130" s="81">
        <f>SUM(C131,C132,C133)</f>
        <v>6100</v>
      </c>
      <c r="D130" s="82"/>
      <c r="E130" s="81">
        <f>SUM(E131,E132,E133)</f>
        <v>6100</v>
      </c>
      <c r="F130" s="83"/>
      <c r="G130" s="83"/>
      <c r="H130" s="83"/>
      <c r="I130" s="83"/>
      <c r="J130" s="83"/>
      <c r="K130" s="83"/>
      <c r="L130" s="84"/>
      <c r="M130" s="84"/>
      <c r="N130" s="85"/>
      <c r="O130" s="85"/>
      <c r="P130" s="27"/>
    </row>
    <row r="131" spans="1:16" ht="12.75">
      <c r="A131" s="86">
        <v>32219</v>
      </c>
      <c r="B131" s="87" t="s">
        <v>104</v>
      </c>
      <c r="C131" s="29">
        <f>SUM(D131:M131)</f>
        <v>0</v>
      </c>
      <c r="D131" s="82"/>
      <c r="E131" s="83">
        <v>0</v>
      </c>
      <c r="F131" s="83"/>
      <c r="G131" s="83"/>
      <c r="H131" s="83"/>
      <c r="I131" s="83"/>
      <c r="J131" s="83"/>
      <c r="K131" s="83"/>
      <c r="L131" s="84"/>
      <c r="M131" s="84"/>
      <c r="N131" s="85"/>
      <c r="O131" s="85"/>
      <c r="P131" s="27"/>
    </row>
    <row r="132" spans="1:16" ht="12.75">
      <c r="A132" s="86">
        <v>32242</v>
      </c>
      <c r="B132" s="87" t="s">
        <v>105</v>
      </c>
      <c r="C132" s="29">
        <f>SUM(D132:M132)</f>
        <v>0</v>
      </c>
      <c r="D132" s="82"/>
      <c r="E132" s="83">
        <v>0</v>
      </c>
      <c r="F132" s="83"/>
      <c r="G132" s="83"/>
      <c r="H132" s="83"/>
      <c r="I132" s="83"/>
      <c r="J132" s="83"/>
      <c r="K132" s="83"/>
      <c r="L132" s="84"/>
      <c r="M132" s="84"/>
      <c r="N132" s="85"/>
      <c r="O132" s="85"/>
      <c r="P132" s="27"/>
    </row>
    <row r="133" spans="1:16" ht="12.75">
      <c r="A133" s="86">
        <v>32251</v>
      </c>
      <c r="B133" s="87" t="s">
        <v>21</v>
      </c>
      <c r="C133" s="29">
        <f>SUM(D133:M133)</f>
        <v>6100</v>
      </c>
      <c r="D133" s="82"/>
      <c r="E133" s="83">
        <v>6100</v>
      </c>
      <c r="F133" s="83"/>
      <c r="G133" s="83"/>
      <c r="H133" s="83"/>
      <c r="I133" s="83"/>
      <c r="J133" s="83"/>
      <c r="K133" s="83"/>
      <c r="L133" s="84"/>
      <c r="M133" s="84"/>
      <c r="N133" s="85"/>
      <c r="O133" s="85"/>
      <c r="P133" s="27"/>
    </row>
    <row r="134" spans="1:16" ht="22.5">
      <c r="A134" s="86">
        <v>4</v>
      </c>
      <c r="B134" s="87" t="s">
        <v>241</v>
      </c>
      <c r="C134" s="29">
        <f>SUM(C135)</f>
        <v>20400</v>
      </c>
      <c r="D134" s="82"/>
      <c r="E134" s="29">
        <f>SUM(E135)</f>
        <v>20400</v>
      </c>
      <c r="F134" s="83"/>
      <c r="G134" s="83"/>
      <c r="H134" s="83"/>
      <c r="I134" s="83"/>
      <c r="J134" s="83"/>
      <c r="K134" s="83"/>
      <c r="L134" s="84"/>
      <c r="M134" s="84"/>
      <c r="N134" s="85"/>
      <c r="O134" s="85"/>
      <c r="P134" s="27"/>
    </row>
    <row r="135" spans="1:16" ht="22.5">
      <c r="A135" s="86">
        <v>42</v>
      </c>
      <c r="B135" s="87" t="s">
        <v>136</v>
      </c>
      <c r="C135" s="81">
        <f>SUM(C136)</f>
        <v>20400</v>
      </c>
      <c r="D135" s="82"/>
      <c r="E135" s="81">
        <f>SUM(E136)</f>
        <v>20400</v>
      </c>
      <c r="F135" s="83"/>
      <c r="G135" s="83"/>
      <c r="H135" s="83"/>
      <c r="I135" s="83"/>
      <c r="J135" s="83"/>
      <c r="K135" s="83"/>
      <c r="L135" s="84"/>
      <c r="M135" s="84"/>
      <c r="N135" s="46">
        <f>C135</f>
        <v>20400</v>
      </c>
      <c r="O135" s="46">
        <f>C135</f>
        <v>20400</v>
      </c>
      <c r="P135" s="27"/>
    </row>
    <row r="136" spans="1:16" ht="12.75">
      <c r="A136" s="86">
        <v>422</v>
      </c>
      <c r="B136" s="87" t="s">
        <v>106</v>
      </c>
      <c r="C136" s="81">
        <f>SUM(C137,C138,C139,C140,C141,C142,C143)</f>
        <v>20400</v>
      </c>
      <c r="D136" s="82"/>
      <c r="E136" s="81">
        <f>SUM(E137,E138,E139,E140,E141,E142,E143)</f>
        <v>20400</v>
      </c>
      <c r="F136" s="83"/>
      <c r="G136" s="83"/>
      <c r="H136" s="83"/>
      <c r="I136" s="83"/>
      <c r="J136" s="83"/>
      <c r="K136" s="83"/>
      <c r="L136" s="84"/>
      <c r="M136" s="84"/>
      <c r="N136" s="85"/>
      <c r="O136" s="85"/>
      <c r="P136" s="27"/>
    </row>
    <row r="137" spans="1:16" ht="12.75">
      <c r="A137" s="86">
        <v>42211</v>
      </c>
      <c r="B137" s="87" t="s">
        <v>107</v>
      </c>
      <c r="C137" s="29">
        <f aca="true" t="shared" si="7" ref="C137:C143">SUM(D137:M137)</f>
        <v>0</v>
      </c>
      <c r="D137" s="82"/>
      <c r="E137" s="83">
        <v>0</v>
      </c>
      <c r="F137" s="83"/>
      <c r="G137" s="83"/>
      <c r="H137" s="83"/>
      <c r="I137" s="83"/>
      <c r="J137" s="83"/>
      <c r="K137" s="83"/>
      <c r="L137" s="84"/>
      <c r="M137" s="84"/>
      <c r="N137" s="85"/>
      <c r="O137" s="85"/>
      <c r="P137" s="27"/>
    </row>
    <row r="138" spans="1:16" s="3" customFormat="1" ht="12.75">
      <c r="A138" s="66">
        <v>42212</v>
      </c>
      <c r="B138" s="88" t="s">
        <v>108</v>
      </c>
      <c r="C138" s="29">
        <f t="shared" si="7"/>
        <v>0</v>
      </c>
      <c r="D138" s="43"/>
      <c r="E138" s="44">
        <v>0</v>
      </c>
      <c r="F138" s="68"/>
      <c r="G138" s="68"/>
      <c r="H138" s="44"/>
      <c r="I138" s="44"/>
      <c r="J138" s="44"/>
      <c r="K138" s="44"/>
      <c r="L138" s="45"/>
      <c r="M138" s="45"/>
      <c r="N138" s="46"/>
      <c r="O138" s="46"/>
      <c r="P138" s="27"/>
    </row>
    <row r="139" spans="1:16" s="3" customFormat="1" ht="12.75">
      <c r="A139" s="66">
        <v>42221</v>
      </c>
      <c r="B139" s="88" t="s">
        <v>419</v>
      </c>
      <c r="C139" s="29">
        <f t="shared" si="7"/>
        <v>8400</v>
      </c>
      <c r="D139" s="43"/>
      <c r="E139" s="44">
        <v>8400</v>
      </c>
      <c r="F139" s="68"/>
      <c r="G139" s="68"/>
      <c r="H139" s="44"/>
      <c r="I139" s="44"/>
      <c r="J139" s="44"/>
      <c r="K139" s="44"/>
      <c r="L139" s="45"/>
      <c r="M139" s="45"/>
      <c r="N139" s="46"/>
      <c r="O139" s="46"/>
      <c r="P139" s="27"/>
    </row>
    <row r="140" spans="1:16" s="3" customFormat="1" ht="12.75">
      <c r="A140" s="66">
        <v>42231</v>
      </c>
      <c r="B140" s="88" t="s">
        <v>420</v>
      </c>
      <c r="C140" s="29">
        <f t="shared" si="7"/>
        <v>7000</v>
      </c>
      <c r="D140" s="43"/>
      <c r="E140" s="44">
        <v>7000</v>
      </c>
      <c r="F140" s="68"/>
      <c r="G140" s="68"/>
      <c r="H140" s="44"/>
      <c r="I140" s="44"/>
      <c r="J140" s="44"/>
      <c r="K140" s="44"/>
      <c r="L140" s="45"/>
      <c r="M140" s="45"/>
      <c r="N140" s="46"/>
      <c r="O140" s="46"/>
      <c r="P140" s="27"/>
    </row>
    <row r="141" spans="1:16" s="3" customFormat="1" ht="12.75">
      <c r="A141" s="66">
        <v>42232</v>
      </c>
      <c r="B141" s="88" t="s">
        <v>109</v>
      </c>
      <c r="C141" s="29">
        <f t="shared" si="7"/>
        <v>0</v>
      </c>
      <c r="D141" s="43"/>
      <c r="E141" s="44">
        <v>0</v>
      </c>
      <c r="F141" s="68"/>
      <c r="G141" s="68"/>
      <c r="H141" s="44"/>
      <c r="I141" s="44"/>
      <c r="J141" s="44"/>
      <c r="K141" s="44"/>
      <c r="L141" s="45"/>
      <c r="M141" s="45"/>
      <c r="N141" s="46"/>
      <c r="O141" s="46"/>
      <c r="P141" s="27"/>
    </row>
    <row r="142" spans="1:16" ht="12.75">
      <c r="A142" s="66">
        <v>42262</v>
      </c>
      <c r="B142" s="88" t="s">
        <v>110</v>
      </c>
      <c r="C142" s="29">
        <f t="shared" si="7"/>
        <v>0</v>
      </c>
      <c r="D142" s="43"/>
      <c r="E142" s="44">
        <v>0</v>
      </c>
      <c r="F142" s="68"/>
      <c r="G142" s="68"/>
      <c r="H142" s="44"/>
      <c r="I142" s="44"/>
      <c r="J142" s="44"/>
      <c r="K142" s="44"/>
      <c r="L142" s="45"/>
      <c r="M142" s="45"/>
      <c r="N142" s="46"/>
      <c r="O142" s="46"/>
      <c r="P142" s="27"/>
    </row>
    <row r="143" spans="1:16" ht="12.75">
      <c r="A143" s="86">
        <v>42273</v>
      </c>
      <c r="B143" s="87" t="s">
        <v>111</v>
      </c>
      <c r="C143" s="29">
        <f t="shared" si="7"/>
        <v>5000</v>
      </c>
      <c r="D143" s="83"/>
      <c r="E143" s="83">
        <v>5000</v>
      </c>
      <c r="F143" s="83"/>
      <c r="G143" s="83"/>
      <c r="H143" s="83"/>
      <c r="I143" s="83"/>
      <c r="J143" s="83"/>
      <c r="K143" s="83"/>
      <c r="L143" s="84"/>
      <c r="M143" s="84"/>
      <c r="N143" s="85"/>
      <c r="O143" s="85"/>
      <c r="P143" s="27"/>
    </row>
    <row r="144" spans="1:16" s="3" customFormat="1" ht="33.75">
      <c r="A144" s="89" t="s">
        <v>112</v>
      </c>
      <c r="B144" s="89" t="s">
        <v>48</v>
      </c>
      <c r="C144" s="58">
        <f>SUM(C145)</f>
        <v>65965</v>
      </c>
      <c r="D144" s="58">
        <f aca="true" t="shared" si="8" ref="D144:M144">SUM(D149:D151)</f>
        <v>0</v>
      </c>
      <c r="E144" s="58">
        <f>SUM(E145)</f>
        <v>65965</v>
      </c>
      <c r="F144" s="77">
        <f t="shared" si="8"/>
        <v>0</v>
      </c>
      <c r="G144" s="77">
        <f t="shared" si="8"/>
        <v>0</v>
      </c>
      <c r="H144" s="77">
        <f t="shared" si="8"/>
        <v>0</v>
      </c>
      <c r="I144" s="77"/>
      <c r="J144" s="77"/>
      <c r="K144" s="77">
        <f t="shared" si="8"/>
        <v>0</v>
      </c>
      <c r="L144" s="77">
        <f t="shared" si="8"/>
        <v>0</v>
      </c>
      <c r="M144" s="77">
        <f t="shared" si="8"/>
        <v>0</v>
      </c>
      <c r="N144" s="78"/>
      <c r="O144" s="78"/>
      <c r="P144" s="27"/>
    </row>
    <row r="145" spans="1:16" s="3" customFormat="1" ht="33.75">
      <c r="A145" s="37" t="s">
        <v>113</v>
      </c>
      <c r="B145" s="37" t="s">
        <v>114</v>
      </c>
      <c r="C145" s="38">
        <f>SUM(C146)</f>
        <v>65965</v>
      </c>
      <c r="D145" s="38"/>
      <c r="E145" s="38">
        <f>SUM(E146)</f>
        <v>65965</v>
      </c>
      <c r="F145" s="39"/>
      <c r="G145" s="39"/>
      <c r="H145" s="39"/>
      <c r="I145" s="39"/>
      <c r="J145" s="39"/>
      <c r="K145" s="39"/>
      <c r="L145" s="39"/>
      <c r="M145" s="39"/>
      <c r="N145" s="40"/>
      <c r="O145" s="40"/>
      <c r="P145" s="27"/>
    </row>
    <row r="146" spans="1:16" s="148" customFormat="1" ht="12.75">
      <c r="A146" s="145">
        <v>3</v>
      </c>
      <c r="B146" s="144" t="s">
        <v>148</v>
      </c>
      <c r="C146" s="81">
        <f>SUM(C147)</f>
        <v>65965</v>
      </c>
      <c r="D146" s="81"/>
      <c r="E146" s="81">
        <f>SUM(E147)</f>
        <v>65965</v>
      </c>
      <c r="F146" s="90"/>
      <c r="G146" s="90"/>
      <c r="H146" s="90"/>
      <c r="I146" s="90"/>
      <c r="J146" s="90"/>
      <c r="K146" s="90"/>
      <c r="L146" s="90"/>
      <c r="M146" s="90"/>
      <c r="N146" s="91"/>
      <c r="O146" s="91"/>
      <c r="P146" s="151"/>
    </row>
    <row r="147" spans="1:16" s="3" customFormat="1" ht="12.75">
      <c r="A147" s="70">
        <v>32</v>
      </c>
      <c r="B147" s="42" t="s">
        <v>60</v>
      </c>
      <c r="C147" s="81">
        <f>SUM(C148)</f>
        <v>65965</v>
      </c>
      <c r="D147" s="81"/>
      <c r="E147" s="81">
        <f>SUM(E148)</f>
        <v>65965</v>
      </c>
      <c r="F147" s="90"/>
      <c r="G147" s="90"/>
      <c r="H147" s="90"/>
      <c r="I147" s="90"/>
      <c r="J147" s="90"/>
      <c r="K147" s="90"/>
      <c r="L147" s="90"/>
      <c r="M147" s="90"/>
      <c r="N147" s="46">
        <f>C147</f>
        <v>65965</v>
      </c>
      <c r="O147" s="46">
        <f>C147</f>
        <v>65965</v>
      </c>
      <c r="P147" s="27"/>
    </row>
    <row r="148" spans="1:16" s="3" customFormat="1" ht="12.75">
      <c r="A148" s="70">
        <v>323</v>
      </c>
      <c r="B148" s="67" t="s">
        <v>98</v>
      </c>
      <c r="C148" s="81">
        <f>SUM(C149,C150,C151)</f>
        <v>65965</v>
      </c>
      <c r="D148" s="81"/>
      <c r="E148" s="81">
        <f>SUM(E149,E150,E151)</f>
        <v>65965</v>
      </c>
      <c r="F148" s="90"/>
      <c r="G148" s="90"/>
      <c r="H148" s="90"/>
      <c r="I148" s="90"/>
      <c r="J148" s="90"/>
      <c r="K148" s="90"/>
      <c r="L148" s="90"/>
      <c r="M148" s="90"/>
      <c r="N148" s="91"/>
      <c r="O148" s="91"/>
      <c r="P148" s="27"/>
    </row>
    <row r="149" spans="1:16" ht="22.5">
      <c r="A149" s="66">
        <v>32321</v>
      </c>
      <c r="B149" s="67" t="s">
        <v>115</v>
      </c>
      <c r="C149" s="29">
        <f>SUM(D149:M149)</f>
        <v>37400</v>
      </c>
      <c r="D149" s="43"/>
      <c r="E149" s="44">
        <v>37400</v>
      </c>
      <c r="F149" s="68"/>
      <c r="G149" s="68"/>
      <c r="H149" s="44"/>
      <c r="I149" s="44"/>
      <c r="J149" s="44"/>
      <c r="K149" s="44"/>
      <c r="L149" s="45"/>
      <c r="M149" s="45"/>
      <c r="N149" s="46"/>
      <c r="O149" s="46"/>
      <c r="P149" s="27"/>
    </row>
    <row r="150" spans="1:16" ht="12.75">
      <c r="A150" s="66">
        <v>32322</v>
      </c>
      <c r="B150" s="67" t="s">
        <v>49</v>
      </c>
      <c r="C150" s="29">
        <f>SUM(D150:M150)</f>
        <v>24065</v>
      </c>
      <c r="D150" s="43"/>
      <c r="E150" s="44">
        <v>24065</v>
      </c>
      <c r="F150" s="68"/>
      <c r="G150" s="68"/>
      <c r="H150" s="44"/>
      <c r="I150" s="44"/>
      <c r="J150" s="44"/>
      <c r="K150" s="44"/>
      <c r="L150" s="45"/>
      <c r="M150" s="45"/>
      <c r="N150" s="46"/>
      <c r="O150" s="46"/>
      <c r="P150" s="27"/>
    </row>
    <row r="151" spans="1:16" ht="22.5">
      <c r="A151" s="66">
        <v>32329</v>
      </c>
      <c r="B151" s="67" t="s">
        <v>116</v>
      </c>
      <c r="C151" s="29">
        <f>SUM(D151:M151)</f>
        <v>4500</v>
      </c>
      <c r="D151" s="43"/>
      <c r="E151" s="44">
        <v>4500</v>
      </c>
      <c r="F151" s="68"/>
      <c r="G151" s="68"/>
      <c r="H151" s="44"/>
      <c r="I151" s="44"/>
      <c r="J151" s="44"/>
      <c r="K151" s="44"/>
      <c r="L151" s="45"/>
      <c r="M151" s="45"/>
      <c r="N151" s="46"/>
      <c r="O151" s="46"/>
      <c r="P151" s="27"/>
    </row>
    <row r="152" spans="1:16" ht="12.75">
      <c r="A152" s="30" t="s">
        <v>117</v>
      </c>
      <c r="B152" s="30" t="s">
        <v>52</v>
      </c>
      <c r="C152" s="31">
        <f>SUM(C153,C188)</f>
        <v>36220</v>
      </c>
      <c r="D152" s="31">
        <f>SUM(D153:D157)</f>
        <v>0</v>
      </c>
      <c r="E152" s="32">
        <f>SUM(E153:E158)</f>
        <v>0</v>
      </c>
      <c r="F152" s="31">
        <f>SUM(F153,F188)</f>
        <v>33220</v>
      </c>
      <c r="G152" s="32">
        <f>SUM(G153:G158)</f>
        <v>0</v>
      </c>
      <c r="H152" s="32">
        <f>SUM(H153:H158)</f>
        <v>0</v>
      </c>
      <c r="I152" s="32"/>
      <c r="J152" s="32"/>
      <c r="K152" s="32">
        <f>SUM(K153:K158)</f>
        <v>0</v>
      </c>
      <c r="L152" s="32">
        <f>SUM(L153:L158)</f>
        <v>0</v>
      </c>
      <c r="M152" s="31">
        <f>SUM(M153,M188)</f>
        <v>3000</v>
      </c>
      <c r="N152" s="33"/>
      <c r="O152" s="33"/>
      <c r="P152" s="27"/>
    </row>
    <row r="153" spans="1:16" ht="22.5">
      <c r="A153" s="153" t="s">
        <v>58</v>
      </c>
      <c r="B153" s="139" t="s">
        <v>92</v>
      </c>
      <c r="C153" s="156">
        <f>SUM(C154)</f>
        <v>28720</v>
      </c>
      <c r="D153" s="92"/>
      <c r="E153" s="93"/>
      <c r="F153" s="156">
        <f>SUM(F154)</f>
        <v>27720</v>
      </c>
      <c r="G153" s="93"/>
      <c r="H153" s="93"/>
      <c r="I153" s="93"/>
      <c r="J153" s="93"/>
      <c r="K153" s="93"/>
      <c r="L153" s="94"/>
      <c r="M153" s="156">
        <f>SUM(M154)</f>
        <v>1000</v>
      </c>
      <c r="N153" s="95"/>
      <c r="O153" s="95"/>
      <c r="P153" s="27"/>
    </row>
    <row r="154" spans="1:16" ht="22.5">
      <c r="A154" s="63" t="s">
        <v>118</v>
      </c>
      <c r="B154" s="69" t="s">
        <v>43</v>
      </c>
      <c r="C154" s="38">
        <f>SUM(C155)</f>
        <v>28720</v>
      </c>
      <c r="D154" s="47"/>
      <c r="E154" s="48"/>
      <c r="F154" s="38">
        <f>SUM(F155)</f>
        <v>27720</v>
      </c>
      <c r="G154" s="48"/>
      <c r="H154" s="48"/>
      <c r="I154" s="48"/>
      <c r="J154" s="48"/>
      <c r="K154" s="48"/>
      <c r="L154" s="49"/>
      <c r="M154" s="38">
        <f>SUM(M155)</f>
        <v>1000</v>
      </c>
      <c r="N154" s="50"/>
      <c r="O154" s="50"/>
      <c r="P154" s="27"/>
    </row>
    <row r="155" spans="1:16" s="152" customFormat="1" ht="12.75">
      <c r="A155" s="70">
        <v>3</v>
      </c>
      <c r="B155" s="144" t="s">
        <v>148</v>
      </c>
      <c r="C155" s="81">
        <f>SUM(C156,C184)</f>
        <v>28720</v>
      </c>
      <c r="D155" s="82"/>
      <c r="E155" s="83"/>
      <c r="F155" s="81">
        <f>SUM(F156,F184)</f>
        <v>27720</v>
      </c>
      <c r="G155" s="83"/>
      <c r="H155" s="83"/>
      <c r="I155" s="83"/>
      <c r="J155" s="83"/>
      <c r="K155" s="83"/>
      <c r="L155" s="84"/>
      <c r="M155" s="81">
        <f>SUM(M156,M184)</f>
        <v>1000</v>
      </c>
      <c r="N155" s="85"/>
      <c r="O155" s="85"/>
      <c r="P155" s="151"/>
    </row>
    <row r="156" spans="1:16" ht="12.75">
      <c r="A156" s="41">
        <v>32</v>
      </c>
      <c r="B156" s="42" t="s">
        <v>60</v>
      </c>
      <c r="C156" s="29">
        <f>SUM(C157,C162,C170,C172,C178,C180)</f>
        <v>28620</v>
      </c>
      <c r="D156" s="43"/>
      <c r="E156" s="44"/>
      <c r="F156" s="29">
        <f>SUM(F157,F162,F170,F172,F178,F180)</f>
        <v>27620</v>
      </c>
      <c r="G156" s="68"/>
      <c r="H156" s="44"/>
      <c r="I156" s="44"/>
      <c r="J156" s="44"/>
      <c r="K156" s="44"/>
      <c r="L156" s="45"/>
      <c r="M156" s="29">
        <f>SUM(M157,M162,M170,M172,M178,M180)</f>
        <v>1000</v>
      </c>
      <c r="N156" s="46">
        <f>C156</f>
        <v>28620</v>
      </c>
      <c r="O156" s="46">
        <f>C156</f>
        <v>28620</v>
      </c>
      <c r="P156" s="27"/>
    </row>
    <row r="157" spans="1:16" ht="12.75">
      <c r="A157" s="41">
        <v>321</v>
      </c>
      <c r="B157" s="42" t="s">
        <v>91</v>
      </c>
      <c r="C157" s="29">
        <f>SUM(C158,C159,C160,C161)</f>
        <v>6000</v>
      </c>
      <c r="D157" s="43"/>
      <c r="E157" s="44"/>
      <c r="F157" s="29">
        <f>SUM(F158,F159,F160,F161)</f>
        <v>5000</v>
      </c>
      <c r="G157" s="68"/>
      <c r="H157" s="44"/>
      <c r="I157" s="44"/>
      <c r="J157" s="44"/>
      <c r="K157" s="44"/>
      <c r="L157" s="45"/>
      <c r="M157" s="29">
        <f>SUM(M158,M159,M160,M161)</f>
        <v>1000</v>
      </c>
      <c r="N157" s="46"/>
      <c r="O157" s="46"/>
      <c r="P157" s="27"/>
    </row>
    <row r="158" spans="1:16" ht="22.5">
      <c r="A158" s="41">
        <v>32111</v>
      </c>
      <c r="B158" s="96" t="s">
        <v>7</v>
      </c>
      <c r="C158" s="29">
        <f>SUM(D158:M158)</f>
        <v>1940</v>
      </c>
      <c r="D158" s="43"/>
      <c r="E158" s="44"/>
      <c r="F158" s="68">
        <v>940</v>
      </c>
      <c r="G158" s="68"/>
      <c r="H158" s="44"/>
      <c r="I158" s="44"/>
      <c r="J158" s="44"/>
      <c r="K158" s="44"/>
      <c r="L158" s="45"/>
      <c r="M158" s="45">
        <v>1000</v>
      </c>
      <c r="N158" s="46"/>
      <c r="O158" s="46"/>
      <c r="P158" s="27"/>
    </row>
    <row r="159" spans="1:16" ht="12.75">
      <c r="A159" s="41">
        <v>32113</v>
      </c>
      <c r="B159" s="96" t="s">
        <v>119</v>
      </c>
      <c r="C159" s="29">
        <f>SUM(D159:M159)</f>
        <v>600</v>
      </c>
      <c r="D159" s="98"/>
      <c r="E159" s="99"/>
      <c r="F159" s="99">
        <v>600</v>
      </c>
      <c r="G159" s="99"/>
      <c r="H159" s="99"/>
      <c r="I159" s="99"/>
      <c r="J159" s="99"/>
      <c r="K159" s="99"/>
      <c r="L159" s="100"/>
      <c r="M159" s="100"/>
      <c r="N159" s="100"/>
      <c r="O159" s="100"/>
      <c r="P159" s="101"/>
    </row>
    <row r="160" spans="1:16" ht="12.75">
      <c r="A160" s="41">
        <v>32115</v>
      </c>
      <c r="B160" s="97" t="s">
        <v>120</v>
      </c>
      <c r="C160" s="29">
        <f>SUM(D160:M160)</f>
        <v>2400</v>
      </c>
      <c r="D160" s="98"/>
      <c r="E160" s="99"/>
      <c r="F160" s="99">
        <v>2400</v>
      </c>
      <c r="G160" s="99"/>
      <c r="H160" s="99"/>
      <c r="I160" s="99"/>
      <c r="J160" s="99"/>
      <c r="K160" s="99"/>
      <c r="L160" s="100"/>
      <c r="M160" s="100"/>
      <c r="N160" s="100"/>
      <c r="O160" s="100"/>
      <c r="P160" s="101"/>
    </row>
    <row r="161" spans="1:16" ht="12.75">
      <c r="A161" s="41">
        <v>32131</v>
      </c>
      <c r="B161" s="97" t="s">
        <v>121</v>
      </c>
      <c r="C161" s="29">
        <f>SUM(D161:M161)</f>
        <v>1060</v>
      </c>
      <c r="D161" s="98"/>
      <c r="E161" s="102"/>
      <c r="F161" s="102">
        <v>1060</v>
      </c>
      <c r="G161" s="102"/>
      <c r="H161" s="102"/>
      <c r="I161" s="102"/>
      <c r="J161" s="102"/>
      <c r="K161" s="102"/>
      <c r="L161" s="100"/>
      <c r="M161" s="100"/>
      <c r="N161" s="100"/>
      <c r="O161" s="100"/>
      <c r="P161" s="101"/>
    </row>
    <row r="162" spans="1:16" ht="12.75">
      <c r="A162" s="41">
        <v>322</v>
      </c>
      <c r="B162" s="138" t="s">
        <v>95</v>
      </c>
      <c r="C162" s="98">
        <f>SUM(C163,C164,C165,C166,C167,C168,C169)</f>
        <v>5070</v>
      </c>
      <c r="D162" s="98"/>
      <c r="E162" s="102"/>
      <c r="F162" s="98">
        <f>SUM(F163,F164,F165,F166,F167,F168,F169)</f>
        <v>5070</v>
      </c>
      <c r="G162" s="102"/>
      <c r="H162" s="102"/>
      <c r="I162" s="102"/>
      <c r="J162" s="102"/>
      <c r="K162" s="102"/>
      <c r="L162" s="100"/>
      <c r="M162" s="100"/>
      <c r="N162" s="100"/>
      <c r="O162" s="100"/>
      <c r="P162" s="101"/>
    </row>
    <row r="163" spans="1:16" ht="12.75">
      <c r="A163" s="41">
        <v>32211</v>
      </c>
      <c r="B163" s="97" t="s">
        <v>14</v>
      </c>
      <c r="C163" s="29">
        <f aca="true" t="shared" si="9" ref="C163:C169">SUM(D163:M163)</f>
        <v>400</v>
      </c>
      <c r="D163" s="98"/>
      <c r="E163" s="102"/>
      <c r="F163" s="102">
        <v>400</v>
      </c>
      <c r="G163" s="102"/>
      <c r="H163" s="102"/>
      <c r="I163" s="102"/>
      <c r="J163" s="102"/>
      <c r="K163" s="102"/>
      <c r="L163" s="100"/>
      <c r="M163" s="100"/>
      <c r="N163" s="100"/>
      <c r="O163" s="100"/>
      <c r="P163" s="101"/>
    </row>
    <row r="164" spans="1:16" ht="12.75">
      <c r="A164" s="41">
        <v>32216</v>
      </c>
      <c r="B164" s="97" t="s">
        <v>123</v>
      </c>
      <c r="C164" s="29">
        <f t="shared" si="9"/>
        <v>500</v>
      </c>
      <c r="D164" s="98"/>
      <c r="E164" s="102"/>
      <c r="F164" s="102">
        <v>500</v>
      </c>
      <c r="G164" s="102"/>
      <c r="H164" s="102"/>
      <c r="I164" s="102"/>
      <c r="J164" s="102"/>
      <c r="K164" s="102"/>
      <c r="L164" s="100"/>
      <c r="M164" s="100"/>
      <c r="N164" s="100"/>
      <c r="O164" s="100"/>
      <c r="P164" s="101"/>
    </row>
    <row r="165" spans="1:16" ht="22.5">
      <c r="A165" s="41">
        <v>32219</v>
      </c>
      <c r="B165" s="96" t="s">
        <v>122</v>
      </c>
      <c r="C165" s="29">
        <f t="shared" si="9"/>
        <v>620</v>
      </c>
      <c r="D165" s="98"/>
      <c r="E165" s="102"/>
      <c r="F165" s="102">
        <v>620</v>
      </c>
      <c r="G165" s="102"/>
      <c r="H165" s="102"/>
      <c r="I165" s="102"/>
      <c r="J165" s="102"/>
      <c r="K165" s="102"/>
      <c r="L165" s="100"/>
      <c r="M165" s="100"/>
      <c r="N165" s="100"/>
      <c r="O165" s="100"/>
      <c r="P165" s="101"/>
    </row>
    <row r="166" spans="1:16" ht="12.75">
      <c r="A166" s="41">
        <v>32224</v>
      </c>
      <c r="B166" s="42" t="s">
        <v>124</v>
      </c>
      <c r="C166" s="29">
        <f t="shared" si="9"/>
        <v>500</v>
      </c>
      <c r="D166" s="100"/>
      <c r="E166" s="98"/>
      <c r="F166" s="102">
        <v>500</v>
      </c>
      <c r="G166" s="102"/>
      <c r="H166" s="98"/>
      <c r="I166" s="98"/>
      <c r="J166" s="98"/>
      <c r="K166" s="98"/>
      <c r="L166" s="100"/>
      <c r="M166" s="100"/>
      <c r="N166" s="100"/>
      <c r="O166" s="100"/>
      <c r="P166" s="101"/>
    </row>
    <row r="167" spans="1:16" ht="22.5">
      <c r="A167" s="41">
        <v>32241</v>
      </c>
      <c r="B167" s="67" t="s">
        <v>125</v>
      </c>
      <c r="C167" s="29">
        <f t="shared" si="9"/>
        <v>500</v>
      </c>
      <c r="D167" s="100"/>
      <c r="E167" s="102"/>
      <c r="F167" s="102">
        <v>500</v>
      </c>
      <c r="G167" s="102"/>
      <c r="H167" s="102"/>
      <c r="I167" s="102"/>
      <c r="J167" s="102"/>
      <c r="K167" s="102"/>
      <c r="L167" s="100"/>
      <c r="M167" s="100"/>
      <c r="N167" s="100"/>
      <c r="O167" s="100"/>
      <c r="P167" s="101"/>
    </row>
    <row r="168" spans="1:17" ht="22.5">
      <c r="A168" s="41">
        <v>32242</v>
      </c>
      <c r="B168" s="67" t="s">
        <v>126</v>
      </c>
      <c r="C168" s="29">
        <f t="shared" si="9"/>
        <v>500</v>
      </c>
      <c r="D168" s="103"/>
      <c r="E168" s="103"/>
      <c r="F168" s="103">
        <v>500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28"/>
      <c r="Q168"/>
    </row>
    <row r="169" spans="1:17" ht="12.75">
      <c r="A169" s="41">
        <v>32251</v>
      </c>
      <c r="B169" s="42" t="s">
        <v>21</v>
      </c>
      <c r="C169" s="29">
        <f t="shared" si="9"/>
        <v>2050</v>
      </c>
      <c r="D169" s="103"/>
      <c r="E169" s="103"/>
      <c r="F169" s="103">
        <v>2050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28"/>
      <c r="Q169"/>
    </row>
    <row r="170" spans="1:17" ht="12.75">
      <c r="A170" s="41">
        <v>323</v>
      </c>
      <c r="B170" s="42" t="s">
        <v>98</v>
      </c>
      <c r="C170" s="98">
        <f>SUM(C171)</f>
        <v>1550</v>
      </c>
      <c r="D170" s="103"/>
      <c r="E170" s="103"/>
      <c r="F170" s="98">
        <f>SUM(F171)</f>
        <v>1550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28"/>
      <c r="Q170"/>
    </row>
    <row r="171" spans="1:17" ht="12.75">
      <c r="A171" s="104">
        <v>32347</v>
      </c>
      <c r="B171" s="105" t="s">
        <v>127</v>
      </c>
      <c r="C171" s="29">
        <f>SUM(D171:M171)</f>
        <v>1550</v>
      </c>
      <c r="D171" s="103"/>
      <c r="E171" s="103"/>
      <c r="F171" s="103">
        <v>1550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28"/>
      <c r="Q171"/>
    </row>
    <row r="172" spans="1:17" ht="12.75">
      <c r="A172" s="104">
        <v>323</v>
      </c>
      <c r="B172" s="42" t="s">
        <v>98</v>
      </c>
      <c r="C172" s="157">
        <f>SUM(C173,C174,C175,C176,C177)</f>
        <v>11786</v>
      </c>
      <c r="D172" s="103"/>
      <c r="E172" s="103"/>
      <c r="F172" s="157">
        <f>SUM(F173,F174,F175,F176,F177)</f>
        <v>11786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28"/>
      <c r="Q172"/>
    </row>
    <row r="173" spans="1:17" ht="12.75">
      <c r="A173" s="104">
        <v>32313</v>
      </c>
      <c r="B173" s="105" t="s">
        <v>24</v>
      </c>
      <c r="C173" s="29">
        <f>SUM(D173:M173)</f>
        <v>100</v>
      </c>
      <c r="D173" s="103"/>
      <c r="E173" s="103"/>
      <c r="F173" s="103">
        <v>100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28"/>
      <c r="Q173"/>
    </row>
    <row r="174" spans="1:17" ht="12.75">
      <c r="A174" s="104">
        <v>32319</v>
      </c>
      <c r="B174" s="105" t="s">
        <v>128</v>
      </c>
      <c r="C174" s="29">
        <f>SUM(D174:M174)</f>
        <v>3086</v>
      </c>
      <c r="D174" s="103"/>
      <c r="E174" s="103"/>
      <c r="F174" s="103">
        <v>3086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28"/>
      <c r="Q174"/>
    </row>
    <row r="175" spans="1:17" ht="22.5">
      <c r="A175" s="66">
        <v>32321</v>
      </c>
      <c r="B175" s="67" t="s">
        <v>115</v>
      </c>
      <c r="C175" s="29">
        <f>SUM(D175:M175)</f>
        <v>2000</v>
      </c>
      <c r="D175" s="103"/>
      <c r="E175" s="103"/>
      <c r="F175" s="103">
        <v>2000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28"/>
      <c r="Q175"/>
    </row>
    <row r="176" spans="1:17" ht="12.75">
      <c r="A176" s="66">
        <v>32322</v>
      </c>
      <c r="B176" s="67" t="s">
        <v>49</v>
      </c>
      <c r="C176" s="29">
        <f>SUM(D176:M176)</f>
        <v>6500</v>
      </c>
      <c r="D176" s="103"/>
      <c r="E176" s="103"/>
      <c r="F176" s="103">
        <v>6500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28"/>
      <c r="Q176"/>
    </row>
    <row r="177" spans="1:17" ht="12.75">
      <c r="A177" s="104">
        <v>32399</v>
      </c>
      <c r="B177" s="105" t="s">
        <v>129</v>
      </c>
      <c r="C177" s="29">
        <f>SUM(D177:M177)</f>
        <v>100</v>
      </c>
      <c r="D177" s="103"/>
      <c r="E177" s="103"/>
      <c r="F177" s="103">
        <v>100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28"/>
      <c r="Q177"/>
    </row>
    <row r="178" spans="1:17" ht="22.5">
      <c r="A178" s="104">
        <v>324</v>
      </c>
      <c r="B178" s="105" t="s">
        <v>130</v>
      </c>
      <c r="C178" s="157">
        <f>SUM(C179)</f>
        <v>586</v>
      </c>
      <c r="D178" s="103"/>
      <c r="E178" s="103"/>
      <c r="F178" s="157">
        <f>SUM(F179)</f>
        <v>586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28"/>
      <c r="Q178"/>
    </row>
    <row r="179" spans="1:17" ht="12.75">
      <c r="A179" s="104">
        <v>32412</v>
      </c>
      <c r="B179" s="105" t="s">
        <v>131</v>
      </c>
      <c r="C179" s="29">
        <f>SUM(D179:M179)</f>
        <v>586</v>
      </c>
      <c r="D179" s="103"/>
      <c r="E179" s="103"/>
      <c r="F179" s="43">
        <v>586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28"/>
      <c r="Q179"/>
    </row>
    <row r="180" spans="1:17" ht="12.75">
      <c r="A180" s="104">
        <v>329</v>
      </c>
      <c r="B180" s="105" t="s">
        <v>132</v>
      </c>
      <c r="C180" s="157">
        <f>SUM(C181,C182,C183)</f>
        <v>3628</v>
      </c>
      <c r="D180" s="103"/>
      <c r="E180" s="103"/>
      <c r="F180" s="157">
        <f>SUM(F181,F182,F183)</f>
        <v>3628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28"/>
      <c r="Q180"/>
    </row>
    <row r="181" spans="1:17" ht="12.75">
      <c r="A181" s="104">
        <v>32931</v>
      </c>
      <c r="B181" s="105" t="s">
        <v>37</v>
      </c>
      <c r="C181" s="29">
        <f>SUM(D181:M181)</f>
        <v>1214</v>
      </c>
      <c r="D181" s="103"/>
      <c r="E181" s="103"/>
      <c r="F181" s="103">
        <v>1214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28"/>
      <c r="Q181"/>
    </row>
    <row r="182" spans="1:17" ht="12.75">
      <c r="A182" s="104">
        <v>32959</v>
      </c>
      <c r="B182" s="105" t="s">
        <v>67</v>
      </c>
      <c r="C182" s="29">
        <f>SUM(D182:M182)</f>
        <v>2000</v>
      </c>
      <c r="D182" s="103"/>
      <c r="E182" s="103"/>
      <c r="F182" s="103">
        <v>2000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28"/>
      <c r="Q182"/>
    </row>
    <row r="183" spans="1:17" ht="22.5" customHeight="1">
      <c r="A183" s="104">
        <v>32999</v>
      </c>
      <c r="B183" s="105" t="s">
        <v>133</v>
      </c>
      <c r="C183" s="29">
        <f>SUM(D183:M183)</f>
        <v>414</v>
      </c>
      <c r="D183" s="103"/>
      <c r="E183" s="103"/>
      <c r="F183" s="103">
        <v>414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28"/>
      <c r="Q183"/>
    </row>
    <row r="184" spans="1:17" ht="12.75">
      <c r="A184" s="104">
        <v>34</v>
      </c>
      <c r="B184" s="105" t="s">
        <v>69</v>
      </c>
      <c r="C184" s="157">
        <f>SUM(C185)</f>
        <v>100</v>
      </c>
      <c r="D184" s="103"/>
      <c r="E184" s="103"/>
      <c r="F184" s="157">
        <f>SUM(F185)</f>
        <v>100</v>
      </c>
      <c r="G184" s="103"/>
      <c r="H184" s="103"/>
      <c r="I184" s="103"/>
      <c r="J184" s="103"/>
      <c r="K184" s="103"/>
      <c r="L184" s="103"/>
      <c r="M184" s="103"/>
      <c r="N184" s="46">
        <f>C184</f>
        <v>100</v>
      </c>
      <c r="O184" s="46">
        <f>C184</f>
        <v>100</v>
      </c>
      <c r="P184" s="28"/>
      <c r="Q184"/>
    </row>
    <row r="185" spans="1:17" ht="12.75">
      <c r="A185" s="104">
        <v>343</v>
      </c>
      <c r="B185" s="105" t="s">
        <v>134</v>
      </c>
      <c r="C185" s="157">
        <f>SUM(C186)</f>
        <v>100</v>
      </c>
      <c r="D185" s="103"/>
      <c r="E185" s="103"/>
      <c r="F185" s="157">
        <f>SUM(F186)</f>
        <v>100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28"/>
      <c r="Q185"/>
    </row>
    <row r="186" spans="1:17" ht="12.75">
      <c r="A186" s="104">
        <v>34339</v>
      </c>
      <c r="B186" s="105" t="s">
        <v>135</v>
      </c>
      <c r="C186" s="29">
        <f>SUM(D186:M186)</f>
        <v>100</v>
      </c>
      <c r="D186" s="103"/>
      <c r="E186" s="103"/>
      <c r="F186" s="103">
        <v>100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28"/>
      <c r="Q186"/>
    </row>
    <row r="187" spans="1:17" ht="12.75">
      <c r="A187" s="104"/>
      <c r="B187" s="105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28"/>
      <c r="Q187"/>
    </row>
    <row r="188" spans="1:17" ht="22.5">
      <c r="A188" s="106" t="s">
        <v>100</v>
      </c>
      <c r="B188" s="76" t="s">
        <v>101</v>
      </c>
      <c r="C188" s="134">
        <f>SUM(C189)</f>
        <v>7500</v>
      </c>
      <c r="D188" s="107"/>
      <c r="E188" s="107"/>
      <c r="F188" s="134">
        <f>SUM(F189)</f>
        <v>5500</v>
      </c>
      <c r="G188" s="107"/>
      <c r="H188" s="107"/>
      <c r="I188" s="107"/>
      <c r="J188" s="107"/>
      <c r="K188" s="107"/>
      <c r="L188" s="107"/>
      <c r="M188" s="134">
        <f>SUM(M189)</f>
        <v>2000</v>
      </c>
      <c r="N188" s="107"/>
      <c r="O188" s="107"/>
      <c r="P188" s="28"/>
      <c r="Q188"/>
    </row>
    <row r="189" spans="1:17" ht="22.5">
      <c r="A189" s="108" t="s">
        <v>102</v>
      </c>
      <c r="B189" s="80" t="s">
        <v>103</v>
      </c>
      <c r="C189" s="136">
        <f>SUM(C190)</f>
        <v>7500</v>
      </c>
      <c r="D189" s="109"/>
      <c r="E189" s="109"/>
      <c r="F189" s="136">
        <f>SUM(F190)</f>
        <v>5500</v>
      </c>
      <c r="G189" s="109"/>
      <c r="H189" s="109"/>
      <c r="I189" s="109"/>
      <c r="J189" s="109"/>
      <c r="K189" s="109"/>
      <c r="L189" s="109"/>
      <c r="M189" s="136">
        <f>SUM(M190)</f>
        <v>2000</v>
      </c>
      <c r="N189" s="109"/>
      <c r="O189" s="109"/>
      <c r="P189" s="28"/>
      <c r="Q189"/>
    </row>
    <row r="190" spans="1:17" s="152" customFormat="1" ht="22.5">
      <c r="A190" s="158">
        <v>4</v>
      </c>
      <c r="B190" s="87" t="s">
        <v>241</v>
      </c>
      <c r="C190" s="159">
        <f>SUM(C191)</f>
        <v>7500</v>
      </c>
      <c r="D190" s="112"/>
      <c r="E190" s="112"/>
      <c r="F190" s="159">
        <f>SUM(F191)</f>
        <v>5500</v>
      </c>
      <c r="G190" s="112"/>
      <c r="H190" s="112"/>
      <c r="I190" s="112"/>
      <c r="J190" s="112"/>
      <c r="K190" s="112"/>
      <c r="L190" s="112"/>
      <c r="M190" s="159">
        <f>SUM(M191)</f>
        <v>2000</v>
      </c>
      <c r="N190" s="112"/>
      <c r="O190" s="112"/>
      <c r="P190" s="146"/>
      <c r="Q190" s="147"/>
    </row>
    <row r="191" spans="1:17" ht="22.5">
      <c r="A191" s="86">
        <v>42</v>
      </c>
      <c r="B191" s="87" t="s">
        <v>136</v>
      </c>
      <c r="C191" s="157">
        <f>SUM(C192,C195)</f>
        <v>7500</v>
      </c>
      <c r="D191" s="103"/>
      <c r="E191" s="103"/>
      <c r="F191" s="157">
        <f>SUM(F192,F195)</f>
        <v>5500</v>
      </c>
      <c r="G191" s="103"/>
      <c r="H191" s="103"/>
      <c r="I191" s="103"/>
      <c r="J191" s="103"/>
      <c r="K191" s="103"/>
      <c r="L191" s="103"/>
      <c r="M191" s="157">
        <f>SUM(M192,M195)</f>
        <v>2000</v>
      </c>
      <c r="N191" s="46">
        <f>C191</f>
        <v>7500</v>
      </c>
      <c r="O191" s="46">
        <f>C191</f>
        <v>7500</v>
      </c>
      <c r="P191" s="28"/>
      <c r="Q191"/>
    </row>
    <row r="192" spans="1:17" ht="12.75">
      <c r="A192" s="86">
        <v>422</v>
      </c>
      <c r="B192" s="87" t="s">
        <v>106</v>
      </c>
      <c r="C192" s="157">
        <f>SUM(C193,C194)</f>
        <v>7000</v>
      </c>
      <c r="D192" s="103"/>
      <c r="E192" s="103"/>
      <c r="F192" s="157">
        <f>SUM(F193,F194)</f>
        <v>5000</v>
      </c>
      <c r="G192" s="103"/>
      <c r="H192" s="103"/>
      <c r="I192" s="103"/>
      <c r="J192" s="103"/>
      <c r="K192" s="103"/>
      <c r="L192" s="103"/>
      <c r="M192" s="157">
        <f>SUM(M193,M194)</f>
        <v>2000</v>
      </c>
      <c r="N192" s="103"/>
      <c r="O192" s="103"/>
      <c r="P192" s="28"/>
      <c r="Q192"/>
    </row>
    <row r="193" spans="1:17" ht="12.75">
      <c r="A193" s="110">
        <v>42211</v>
      </c>
      <c r="B193" s="111" t="s">
        <v>107</v>
      </c>
      <c r="C193" s="29">
        <f>SUM(D193:M193)</f>
        <v>7000</v>
      </c>
      <c r="D193" s="112"/>
      <c r="E193" s="112"/>
      <c r="F193" s="112">
        <v>5000</v>
      </c>
      <c r="G193" s="112"/>
      <c r="H193" s="112"/>
      <c r="I193" s="112"/>
      <c r="J193" s="112"/>
      <c r="K193" s="112"/>
      <c r="L193" s="112"/>
      <c r="M193" s="112">
        <v>2000</v>
      </c>
      <c r="N193" s="112"/>
      <c r="O193" s="112"/>
      <c r="P193" s="28"/>
      <c r="Q193"/>
    </row>
    <row r="194" spans="1:17" ht="12.75">
      <c r="A194" s="104">
        <v>42212</v>
      </c>
      <c r="B194" s="105" t="s">
        <v>137</v>
      </c>
      <c r="C194" s="29">
        <f>SUM(D194:M194)</f>
        <v>0</v>
      </c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28"/>
      <c r="Q194"/>
    </row>
    <row r="195" spans="1:17" ht="12.75">
      <c r="A195" s="104">
        <v>424</v>
      </c>
      <c r="B195" s="105" t="s">
        <v>138</v>
      </c>
      <c r="C195" s="157">
        <f>SUM(C196)</f>
        <v>500</v>
      </c>
      <c r="D195" s="103"/>
      <c r="E195" s="103"/>
      <c r="F195" s="157">
        <f>SUM(F196)</f>
        <v>500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28"/>
      <c r="Q195"/>
    </row>
    <row r="196" spans="1:17" ht="12.75">
      <c r="A196" s="104">
        <v>42411</v>
      </c>
      <c r="B196" s="105" t="s">
        <v>138</v>
      </c>
      <c r="C196" s="29">
        <f>SUM(D196:M196)</f>
        <v>500</v>
      </c>
      <c r="D196" s="103"/>
      <c r="E196" s="103"/>
      <c r="F196" s="103">
        <v>500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28"/>
      <c r="Q196"/>
    </row>
    <row r="197" spans="1:17" ht="12.75">
      <c r="A197" s="104"/>
      <c r="B197" s="105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28"/>
      <c r="Q197"/>
    </row>
    <row r="198" spans="1:17" ht="22.5">
      <c r="A198" s="113" t="s">
        <v>139</v>
      </c>
      <c r="B198" s="114" t="s">
        <v>140</v>
      </c>
      <c r="C198" s="160">
        <f>SUM(C199,C240)</f>
        <v>631600</v>
      </c>
      <c r="D198" s="115"/>
      <c r="E198" s="115"/>
      <c r="F198" s="115"/>
      <c r="G198" s="160">
        <f>SUM(G199,G240)</f>
        <v>618600</v>
      </c>
      <c r="H198" s="115"/>
      <c r="I198" s="115"/>
      <c r="J198" s="115"/>
      <c r="K198" s="115"/>
      <c r="L198" s="115"/>
      <c r="M198" s="160">
        <f>SUM(M199,M240)</f>
        <v>13000</v>
      </c>
      <c r="N198" s="115"/>
      <c r="O198" s="115"/>
      <c r="P198" s="28"/>
      <c r="Q198"/>
    </row>
    <row r="199" spans="1:17" ht="22.5">
      <c r="A199" s="106" t="s">
        <v>72</v>
      </c>
      <c r="B199" s="57" t="s">
        <v>73</v>
      </c>
      <c r="C199" s="134">
        <f>SUM(C200,C216,C231)</f>
        <v>629600</v>
      </c>
      <c r="D199" s="107"/>
      <c r="E199" s="107"/>
      <c r="F199" s="107"/>
      <c r="G199" s="134">
        <f>SUM(G200,G216,G231)</f>
        <v>618600</v>
      </c>
      <c r="H199" s="107"/>
      <c r="I199" s="107"/>
      <c r="J199" s="107"/>
      <c r="K199" s="107"/>
      <c r="L199" s="107"/>
      <c r="M199" s="134">
        <f>SUM(M200,M216,M231)</f>
        <v>11000</v>
      </c>
      <c r="N199" s="107"/>
      <c r="O199" s="107"/>
      <c r="P199" s="28"/>
      <c r="Q199"/>
    </row>
    <row r="200" spans="1:17" ht="22.5">
      <c r="A200" s="108" t="s">
        <v>141</v>
      </c>
      <c r="B200" s="116" t="s">
        <v>142</v>
      </c>
      <c r="C200" s="136">
        <f>SUM(C201)</f>
        <v>300600</v>
      </c>
      <c r="D200" s="109"/>
      <c r="E200" s="109"/>
      <c r="F200" s="109"/>
      <c r="G200" s="136">
        <f>SUM(G201)</f>
        <v>289600</v>
      </c>
      <c r="H200" s="109"/>
      <c r="I200" s="109"/>
      <c r="J200" s="109"/>
      <c r="K200" s="109"/>
      <c r="L200" s="109"/>
      <c r="M200" s="136">
        <f>SUM(M201)</f>
        <v>11000</v>
      </c>
      <c r="N200" s="109"/>
      <c r="O200" s="109"/>
      <c r="P200" s="28"/>
      <c r="Q200"/>
    </row>
    <row r="201" spans="1:17" s="152" customFormat="1" ht="12.75">
      <c r="A201" s="158">
        <v>3</v>
      </c>
      <c r="B201" s="144" t="s">
        <v>148</v>
      </c>
      <c r="C201" s="159">
        <f>SUM(C202)</f>
        <v>300600</v>
      </c>
      <c r="D201" s="112"/>
      <c r="E201" s="112"/>
      <c r="F201" s="112"/>
      <c r="G201" s="159">
        <f>SUM(G202)</f>
        <v>289600</v>
      </c>
      <c r="H201" s="112"/>
      <c r="I201" s="112"/>
      <c r="J201" s="112"/>
      <c r="K201" s="112"/>
      <c r="L201" s="112"/>
      <c r="M201" s="159">
        <f>SUM(M202)</f>
        <v>11000</v>
      </c>
      <c r="N201" s="112"/>
      <c r="O201" s="112"/>
      <c r="P201" s="146"/>
      <c r="Q201" s="147"/>
    </row>
    <row r="202" spans="1:17" ht="12.75">
      <c r="A202" s="104">
        <v>32</v>
      </c>
      <c r="B202" s="105" t="s">
        <v>60</v>
      </c>
      <c r="C202" s="157">
        <f>SUM(C203,C211)</f>
        <v>300600</v>
      </c>
      <c r="D202" s="103"/>
      <c r="E202" s="103"/>
      <c r="F202" s="103"/>
      <c r="G202" s="157">
        <f>SUM(G203,G211)</f>
        <v>289600</v>
      </c>
      <c r="H202" s="103"/>
      <c r="I202" s="103"/>
      <c r="J202" s="103"/>
      <c r="K202" s="103"/>
      <c r="L202" s="103"/>
      <c r="M202" s="157">
        <f>SUM(M203,M211)</f>
        <v>11000</v>
      </c>
      <c r="N202" s="46">
        <f>C202</f>
        <v>300600</v>
      </c>
      <c r="O202" s="46">
        <f>C202</f>
        <v>300600</v>
      </c>
      <c r="P202" s="28"/>
      <c r="Q202"/>
    </row>
    <row r="203" spans="1:17" ht="12.75">
      <c r="A203" s="104">
        <v>322</v>
      </c>
      <c r="B203" s="105" t="s">
        <v>95</v>
      </c>
      <c r="C203" s="157">
        <f>SUM(C204,C205,C206,C207,C208,C209,C210)</f>
        <v>296100</v>
      </c>
      <c r="D203" s="103"/>
      <c r="E203" s="103"/>
      <c r="F203" s="103"/>
      <c r="G203" s="157">
        <f>SUM(G204,G205,G206,G207,G208,G209,G210)</f>
        <v>285100</v>
      </c>
      <c r="H203" s="103"/>
      <c r="I203" s="103"/>
      <c r="J203" s="103"/>
      <c r="K203" s="103"/>
      <c r="L203" s="103"/>
      <c r="M203" s="157">
        <f>SUM(M204,M205,M206,M207,M208,M209,M210)</f>
        <v>11000</v>
      </c>
      <c r="N203" s="103"/>
      <c r="O203" s="103"/>
      <c r="P203" s="28"/>
      <c r="Q203"/>
    </row>
    <row r="204" spans="1:17" ht="12.75">
      <c r="A204" s="104">
        <v>32214</v>
      </c>
      <c r="B204" s="105" t="s">
        <v>143</v>
      </c>
      <c r="C204" s="29">
        <f aca="true" t="shared" si="10" ref="C204:C210">SUM(D204:M204)</f>
        <v>5000</v>
      </c>
      <c r="D204" s="103"/>
      <c r="E204" s="103"/>
      <c r="F204" s="103"/>
      <c r="G204" s="103">
        <v>5000</v>
      </c>
      <c r="H204" s="103"/>
      <c r="I204" s="103"/>
      <c r="J204" s="103"/>
      <c r="K204" s="103"/>
      <c r="L204" s="103"/>
      <c r="M204" s="103">
        <v>0</v>
      </c>
      <c r="N204" s="103"/>
      <c r="O204" s="103"/>
      <c r="P204" s="28"/>
      <c r="Q204"/>
    </row>
    <row r="205" spans="1:17" ht="12.75">
      <c r="A205" s="104">
        <v>32216</v>
      </c>
      <c r="B205" s="105" t="s">
        <v>62</v>
      </c>
      <c r="C205" s="29">
        <f t="shared" si="10"/>
        <v>8500</v>
      </c>
      <c r="D205" s="103"/>
      <c r="E205" s="103"/>
      <c r="F205" s="103"/>
      <c r="G205" s="103">
        <v>8500</v>
      </c>
      <c r="H205" s="103"/>
      <c r="I205" s="103"/>
      <c r="J205" s="103"/>
      <c r="K205" s="103"/>
      <c r="L205" s="103"/>
      <c r="M205" s="103">
        <v>0</v>
      </c>
      <c r="N205" s="103"/>
      <c r="O205" s="103"/>
      <c r="P205" s="28"/>
      <c r="Q205"/>
    </row>
    <row r="206" spans="1:17" ht="12.75">
      <c r="A206" s="104">
        <v>32224</v>
      </c>
      <c r="B206" s="105" t="s">
        <v>124</v>
      </c>
      <c r="C206" s="29">
        <f t="shared" si="10"/>
        <v>268000</v>
      </c>
      <c r="D206" s="103"/>
      <c r="E206" s="103"/>
      <c r="F206" s="103"/>
      <c r="G206" s="103">
        <v>268000</v>
      </c>
      <c r="H206" s="103"/>
      <c r="I206" s="103"/>
      <c r="J206" s="103"/>
      <c r="K206" s="103"/>
      <c r="L206" s="103"/>
      <c r="M206" s="103">
        <v>0</v>
      </c>
      <c r="N206" s="103"/>
      <c r="O206" s="103"/>
      <c r="P206" s="28"/>
      <c r="Q206"/>
    </row>
    <row r="207" spans="1:17" ht="12.75">
      <c r="A207" s="104">
        <v>32233</v>
      </c>
      <c r="B207" s="105" t="s">
        <v>46</v>
      </c>
      <c r="C207" s="29">
        <f t="shared" si="10"/>
        <v>2100</v>
      </c>
      <c r="D207" s="103"/>
      <c r="E207" s="103"/>
      <c r="F207" s="103"/>
      <c r="G207" s="103">
        <v>2100</v>
      </c>
      <c r="H207" s="103"/>
      <c r="I207" s="103"/>
      <c r="J207" s="103"/>
      <c r="K207" s="103"/>
      <c r="L207" s="103"/>
      <c r="M207" s="103">
        <v>0</v>
      </c>
      <c r="N207" s="103"/>
      <c r="O207" s="103"/>
      <c r="P207" s="28"/>
      <c r="Q207"/>
    </row>
    <row r="208" spans="1:17" ht="18.75" customHeight="1">
      <c r="A208" s="110">
        <v>32241</v>
      </c>
      <c r="B208" s="117" t="s">
        <v>125</v>
      </c>
      <c r="C208" s="29">
        <f t="shared" si="10"/>
        <v>10000</v>
      </c>
      <c r="D208" s="112"/>
      <c r="E208" s="112"/>
      <c r="F208" s="112"/>
      <c r="G208" s="29"/>
      <c r="H208" s="112"/>
      <c r="I208" s="112"/>
      <c r="J208" s="112"/>
      <c r="K208" s="112"/>
      <c r="L208" s="112"/>
      <c r="M208" s="112">
        <v>10000</v>
      </c>
      <c r="N208" s="112"/>
      <c r="O208" s="112"/>
      <c r="P208" s="28"/>
      <c r="Q208"/>
    </row>
    <row r="209" spans="1:17" ht="12.75">
      <c r="A209" s="104">
        <v>32251</v>
      </c>
      <c r="B209" s="105" t="s">
        <v>21</v>
      </c>
      <c r="C209" s="29">
        <f t="shared" si="10"/>
        <v>500</v>
      </c>
      <c r="D209" s="103"/>
      <c r="E209" s="103"/>
      <c r="F209" s="103"/>
      <c r="G209" s="103">
        <v>500</v>
      </c>
      <c r="H209" s="103"/>
      <c r="I209" s="103"/>
      <c r="J209" s="103"/>
      <c r="K209" s="103"/>
      <c r="L209" s="103"/>
      <c r="M209" s="103"/>
      <c r="N209" s="103"/>
      <c r="O209" s="103"/>
      <c r="P209" s="28"/>
      <c r="Q209"/>
    </row>
    <row r="210" spans="1:17" ht="12.75">
      <c r="A210" s="104">
        <v>32271</v>
      </c>
      <c r="B210" s="105" t="s">
        <v>22</v>
      </c>
      <c r="C210" s="29">
        <f t="shared" si="10"/>
        <v>2000</v>
      </c>
      <c r="D210" s="103"/>
      <c r="E210" s="103"/>
      <c r="F210" s="103"/>
      <c r="G210" s="103">
        <v>1000</v>
      </c>
      <c r="H210" s="103"/>
      <c r="I210" s="103"/>
      <c r="J210" s="103"/>
      <c r="K210" s="103"/>
      <c r="L210" s="103"/>
      <c r="M210" s="103">
        <v>1000</v>
      </c>
      <c r="N210" s="103"/>
      <c r="O210" s="103"/>
      <c r="P210" s="28"/>
      <c r="Q210"/>
    </row>
    <row r="211" spans="1:17" ht="12.75">
      <c r="A211" s="104">
        <v>323</v>
      </c>
      <c r="B211" s="105" t="s">
        <v>98</v>
      </c>
      <c r="C211" s="157">
        <f>SUM(C212,C213,C214)</f>
        <v>4500</v>
      </c>
      <c r="D211" s="103"/>
      <c r="E211" s="103"/>
      <c r="F211" s="103"/>
      <c r="G211" s="157">
        <f>SUM(G212,G213,G214)</f>
        <v>4500</v>
      </c>
      <c r="H211" s="103"/>
      <c r="I211" s="103"/>
      <c r="J211" s="103"/>
      <c r="K211" s="103"/>
      <c r="L211" s="103"/>
      <c r="M211" s="103"/>
      <c r="N211" s="103"/>
      <c r="O211" s="103"/>
      <c r="P211" s="28"/>
      <c r="Q211"/>
    </row>
    <row r="212" spans="1:17" ht="12.75">
      <c r="A212" s="104">
        <v>32322</v>
      </c>
      <c r="B212" s="67" t="s">
        <v>49</v>
      </c>
      <c r="C212" s="29">
        <f>SUM(D212:M212)</f>
        <v>1000</v>
      </c>
      <c r="D212" s="103"/>
      <c r="E212" s="103"/>
      <c r="F212" s="103"/>
      <c r="G212" s="103">
        <v>1000</v>
      </c>
      <c r="H212" s="103"/>
      <c r="I212" s="103"/>
      <c r="J212" s="103"/>
      <c r="K212" s="103"/>
      <c r="L212" s="103"/>
      <c r="M212" s="103"/>
      <c r="N212" s="103"/>
      <c r="O212" s="103"/>
      <c r="P212" s="28"/>
      <c r="Q212"/>
    </row>
    <row r="213" spans="1:17" ht="12.75">
      <c r="A213" s="104">
        <v>32342</v>
      </c>
      <c r="B213" s="105" t="s">
        <v>144</v>
      </c>
      <c r="C213" s="29">
        <f>SUM(D213:M213)</f>
        <v>1500</v>
      </c>
      <c r="D213" s="103"/>
      <c r="E213" s="103"/>
      <c r="F213" s="103"/>
      <c r="G213" s="103">
        <v>1500</v>
      </c>
      <c r="H213" s="103"/>
      <c r="I213" s="103"/>
      <c r="J213" s="103"/>
      <c r="K213" s="103"/>
      <c r="L213" s="103"/>
      <c r="M213" s="103"/>
      <c r="N213" s="103"/>
      <c r="O213" s="103"/>
      <c r="P213" s="28"/>
      <c r="Q213"/>
    </row>
    <row r="214" spans="1:17" ht="12.75">
      <c r="A214" s="104">
        <v>32369</v>
      </c>
      <c r="B214" s="105" t="s">
        <v>145</v>
      </c>
      <c r="C214" s="29">
        <f>SUM(D214:M214)</f>
        <v>2000</v>
      </c>
      <c r="D214" s="103"/>
      <c r="E214" s="103"/>
      <c r="F214" s="103"/>
      <c r="G214" s="103">
        <v>2000</v>
      </c>
      <c r="H214" s="103"/>
      <c r="I214" s="103"/>
      <c r="J214" s="103"/>
      <c r="K214" s="103"/>
      <c r="L214" s="103"/>
      <c r="M214" s="103"/>
      <c r="N214" s="103"/>
      <c r="O214" s="103"/>
      <c r="P214" s="28"/>
      <c r="Q214"/>
    </row>
    <row r="215" spans="1:17" ht="12.75">
      <c r="A215" s="104"/>
      <c r="B215" s="105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28"/>
      <c r="Q215"/>
    </row>
    <row r="216" spans="1:17" ht="33.75">
      <c r="A216" s="108" t="s">
        <v>146</v>
      </c>
      <c r="B216" s="116" t="s">
        <v>147</v>
      </c>
      <c r="C216" s="136">
        <f>SUM(C217)</f>
        <v>8000</v>
      </c>
      <c r="D216" s="109"/>
      <c r="E216" s="109"/>
      <c r="F216" s="109"/>
      <c r="G216" s="136">
        <f>SUM(G217)</f>
        <v>8000</v>
      </c>
      <c r="H216" s="109"/>
      <c r="I216" s="109"/>
      <c r="J216" s="109"/>
      <c r="K216" s="109"/>
      <c r="L216" s="109"/>
      <c r="M216" s="109"/>
      <c r="N216" s="109"/>
      <c r="O216" s="109"/>
      <c r="P216" s="28"/>
      <c r="Q216"/>
    </row>
    <row r="217" spans="1:17" s="152" customFormat="1" ht="12.75">
      <c r="A217" s="158">
        <v>3</v>
      </c>
      <c r="B217" s="144" t="s">
        <v>148</v>
      </c>
      <c r="C217" s="159">
        <f>SUM(C218,C221)</f>
        <v>8000</v>
      </c>
      <c r="D217" s="112"/>
      <c r="E217" s="112"/>
      <c r="F217" s="112"/>
      <c r="G217" s="159">
        <f>SUM(G218,G221)</f>
        <v>8000</v>
      </c>
      <c r="H217" s="112"/>
      <c r="I217" s="112"/>
      <c r="J217" s="112"/>
      <c r="K217" s="112"/>
      <c r="L217" s="112"/>
      <c r="M217" s="112"/>
      <c r="N217" s="112"/>
      <c r="O217" s="112"/>
      <c r="P217" s="146"/>
      <c r="Q217" s="147"/>
    </row>
    <row r="218" spans="1:17" ht="12.75">
      <c r="A218" s="104">
        <v>31</v>
      </c>
      <c r="B218" s="105" t="s">
        <v>76</v>
      </c>
      <c r="C218" s="157">
        <f>SUM(C219)</f>
        <v>0</v>
      </c>
      <c r="D218" s="103"/>
      <c r="E218" s="103"/>
      <c r="F218" s="103"/>
      <c r="G218" s="157">
        <f>SUM(G219)</f>
        <v>0</v>
      </c>
      <c r="H218" s="103"/>
      <c r="I218" s="103"/>
      <c r="J218" s="103"/>
      <c r="K218" s="103"/>
      <c r="L218" s="103"/>
      <c r="M218" s="103"/>
      <c r="N218" s="46">
        <f>C218</f>
        <v>0</v>
      </c>
      <c r="O218" s="46">
        <f>C218</f>
        <v>0</v>
      </c>
      <c r="P218" s="28"/>
      <c r="Q218"/>
    </row>
    <row r="219" spans="1:17" ht="12.75">
      <c r="A219" s="104">
        <v>312</v>
      </c>
      <c r="B219" s="105" t="s">
        <v>150</v>
      </c>
      <c r="C219" s="157">
        <f>SUM(C220)</f>
        <v>0</v>
      </c>
      <c r="D219" s="103"/>
      <c r="E219" s="103"/>
      <c r="F219" s="103"/>
      <c r="G219" s="157">
        <f>SUM(G220)</f>
        <v>0</v>
      </c>
      <c r="H219" s="103"/>
      <c r="I219" s="103"/>
      <c r="J219" s="103"/>
      <c r="K219" s="103"/>
      <c r="L219" s="103"/>
      <c r="M219" s="103"/>
      <c r="N219" s="103"/>
      <c r="O219" s="103"/>
      <c r="P219" s="28"/>
      <c r="Q219"/>
    </row>
    <row r="220" spans="1:17" ht="12.75">
      <c r="A220" s="104">
        <v>31219</v>
      </c>
      <c r="B220" s="105"/>
      <c r="C220" s="29">
        <f>SUM(D220:M220)</f>
        <v>0</v>
      </c>
      <c r="D220" s="103"/>
      <c r="E220" s="103"/>
      <c r="F220" s="103"/>
      <c r="G220" s="103">
        <v>0</v>
      </c>
      <c r="H220" s="103"/>
      <c r="I220" s="103"/>
      <c r="J220" s="103"/>
      <c r="K220" s="103"/>
      <c r="L220" s="103"/>
      <c r="M220" s="103"/>
      <c r="N220" s="103"/>
      <c r="O220" s="103"/>
      <c r="P220" s="28"/>
      <c r="Q220"/>
    </row>
    <row r="221" spans="1:17" ht="12.75">
      <c r="A221" s="104">
        <v>32</v>
      </c>
      <c r="B221" s="105" t="s">
        <v>60</v>
      </c>
      <c r="C221" s="157">
        <f>SUM(C222,C226,C228)</f>
        <v>8000</v>
      </c>
      <c r="D221" s="103"/>
      <c r="E221" s="103"/>
      <c r="F221" s="103"/>
      <c r="G221" s="157">
        <f>SUM(G222,G226,G228)</f>
        <v>8000</v>
      </c>
      <c r="H221" s="103"/>
      <c r="I221" s="103"/>
      <c r="J221" s="103"/>
      <c r="K221" s="103"/>
      <c r="L221" s="103"/>
      <c r="M221" s="103"/>
      <c r="N221" s="46">
        <f>C221</f>
        <v>8000</v>
      </c>
      <c r="O221" s="46">
        <f>C221</f>
        <v>8000</v>
      </c>
      <c r="P221" s="28"/>
      <c r="Q221"/>
    </row>
    <row r="222" spans="1:17" ht="12.75">
      <c r="A222" s="104">
        <v>321</v>
      </c>
      <c r="B222" s="42" t="s">
        <v>91</v>
      </c>
      <c r="C222" s="157">
        <f>SUM(C223,C224,C225)</f>
        <v>5000</v>
      </c>
      <c r="D222" s="103"/>
      <c r="E222" s="103"/>
      <c r="F222" s="103"/>
      <c r="G222" s="157">
        <f>SUM(G223,G224,G225)</f>
        <v>5000</v>
      </c>
      <c r="H222" s="103"/>
      <c r="I222" s="103"/>
      <c r="J222" s="103"/>
      <c r="K222" s="103"/>
      <c r="L222" s="103"/>
      <c r="M222" s="103"/>
      <c r="N222" s="103"/>
      <c r="O222" s="103"/>
      <c r="P222" s="28"/>
      <c r="Q222"/>
    </row>
    <row r="223" spans="1:17" ht="12.75">
      <c r="A223" s="104">
        <v>32111</v>
      </c>
      <c r="B223" s="105" t="s">
        <v>149</v>
      </c>
      <c r="C223" s="29">
        <f>SUM(D223:M223)</f>
        <v>2000</v>
      </c>
      <c r="D223" s="103"/>
      <c r="E223" s="103"/>
      <c r="F223" s="103"/>
      <c r="G223" s="103">
        <v>2000</v>
      </c>
      <c r="H223" s="103"/>
      <c r="I223" s="103"/>
      <c r="J223" s="103"/>
      <c r="K223" s="103"/>
      <c r="L223" s="103"/>
      <c r="M223" s="103"/>
      <c r="N223" s="103"/>
      <c r="O223" s="103"/>
      <c r="P223" s="28"/>
      <c r="Q223"/>
    </row>
    <row r="224" spans="1:17" ht="22.5">
      <c r="A224" s="104">
        <v>32115</v>
      </c>
      <c r="B224" s="105" t="s">
        <v>151</v>
      </c>
      <c r="C224" s="29">
        <f>SUM(D224:M224)</f>
        <v>2000</v>
      </c>
      <c r="D224" s="103"/>
      <c r="E224" s="103"/>
      <c r="F224" s="103"/>
      <c r="G224" s="103">
        <v>2000</v>
      </c>
      <c r="H224" s="103"/>
      <c r="I224" s="103"/>
      <c r="J224" s="103"/>
      <c r="K224" s="103"/>
      <c r="L224" s="103"/>
      <c r="M224" s="103"/>
      <c r="N224" s="103"/>
      <c r="O224" s="103"/>
      <c r="P224" s="28"/>
      <c r="Q224"/>
    </row>
    <row r="225" spans="1:17" ht="12.75">
      <c r="A225" s="104">
        <v>32141</v>
      </c>
      <c r="B225" s="105" t="s">
        <v>152</v>
      </c>
      <c r="C225" s="29">
        <f>SUM(D225:M225)</f>
        <v>1000</v>
      </c>
      <c r="D225" s="103"/>
      <c r="E225" s="103"/>
      <c r="F225" s="103"/>
      <c r="G225" s="103">
        <v>1000</v>
      </c>
      <c r="H225" s="103"/>
      <c r="I225" s="103"/>
      <c r="J225" s="103"/>
      <c r="K225" s="103"/>
      <c r="L225" s="103"/>
      <c r="M225" s="103"/>
      <c r="N225" s="103"/>
      <c r="O225" s="103"/>
      <c r="P225" s="28"/>
      <c r="Q225"/>
    </row>
    <row r="226" spans="1:17" ht="12.75">
      <c r="A226" s="104">
        <v>322</v>
      </c>
      <c r="B226" s="105" t="s">
        <v>95</v>
      </c>
      <c r="C226" s="157">
        <f>SUM(C227)</f>
        <v>0</v>
      </c>
      <c r="D226" s="103"/>
      <c r="E226" s="103"/>
      <c r="F226" s="103"/>
      <c r="G226" s="157">
        <f>SUM(G227)</f>
        <v>0</v>
      </c>
      <c r="H226" s="103"/>
      <c r="I226" s="103"/>
      <c r="J226" s="103"/>
      <c r="K226" s="103"/>
      <c r="L226" s="103"/>
      <c r="M226" s="103"/>
      <c r="N226" s="103"/>
      <c r="O226" s="103"/>
      <c r="P226" s="28"/>
      <c r="Q226"/>
    </row>
    <row r="227" spans="1:17" ht="12.75">
      <c r="A227" s="104">
        <v>32219</v>
      </c>
      <c r="B227" s="105" t="s">
        <v>153</v>
      </c>
      <c r="C227" s="29">
        <f>SUM(D227:M227)</f>
        <v>0</v>
      </c>
      <c r="D227" s="103"/>
      <c r="E227" s="103"/>
      <c r="F227" s="103"/>
      <c r="G227" s="103">
        <v>0</v>
      </c>
      <c r="H227" s="103"/>
      <c r="I227" s="103"/>
      <c r="J227" s="103"/>
      <c r="K227" s="103"/>
      <c r="L227" s="103"/>
      <c r="M227" s="103"/>
      <c r="N227" s="103"/>
      <c r="O227" s="103"/>
      <c r="P227" s="28"/>
      <c r="Q227"/>
    </row>
    <row r="228" spans="1:17" ht="12.75">
      <c r="A228" s="104">
        <v>323</v>
      </c>
      <c r="B228" s="105" t="s">
        <v>98</v>
      </c>
      <c r="C228" s="157">
        <f>SUM(C229)</f>
        <v>3000</v>
      </c>
      <c r="D228" s="103"/>
      <c r="E228" s="103"/>
      <c r="F228" s="103"/>
      <c r="G228" s="157">
        <f>SUM(G229)</f>
        <v>3000</v>
      </c>
      <c r="H228" s="103"/>
      <c r="I228" s="103"/>
      <c r="J228" s="103"/>
      <c r="K228" s="103"/>
      <c r="L228" s="103"/>
      <c r="M228" s="103"/>
      <c r="N228" s="103"/>
      <c r="O228" s="103"/>
      <c r="P228" s="28"/>
      <c r="Q228"/>
    </row>
    <row r="229" spans="1:17" ht="12.75">
      <c r="A229" s="104">
        <v>32319</v>
      </c>
      <c r="B229" s="105" t="s">
        <v>154</v>
      </c>
      <c r="C229" s="29">
        <f>SUM(D229:M229)</f>
        <v>3000</v>
      </c>
      <c r="D229" s="103"/>
      <c r="E229" s="103"/>
      <c r="F229" s="103"/>
      <c r="G229" s="103">
        <v>3000</v>
      </c>
      <c r="H229" s="103"/>
      <c r="I229" s="103"/>
      <c r="J229" s="103"/>
      <c r="K229" s="103"/>
      <c r="L229" s="103"/>
      <c r="M229" s="103"/>
      <c r="N229" s="103"/>
      <c r="O229" s="103"/>
      <c r="P229" s="28"/>
      <c r="Q229"/>
    </row>
    <row r="230" spans="1:17" ht="12.75">
      <c r="A230" s="118"/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28"/>
      <c r="Q230"/>
    </row>
    <row r="231" spans="1:17" ht="22.5">
      <c r="A231" s="121" t="s">
        <v>74</v>
      </c>
      <c r="B231" s="116" t="s">
        <v>75</v>
      </c>
      <c r="C231" s="128">
        <f>SUM(C232)</f>
        <v>321000</v>
      </c>
      <c r="D231" s="122"/>
      <c r="E231" s="122"/>
      <c r="F231" s="122"/>
      <c r="G231" s="128">
        <f>SUM(G232)</f>
        <v>321000</v>
      </c>
      <c r="H231" s="122"/>
      <c r="I231" s="122"/>
      <c r="J231" s="122"/>
      <c r="K231" s="122"/>
      <c r="L231" s="122"/>
      <c r="M231" s="122"/>
      <c r="N231" s="122"/>
      <c r="O231" s="122"/>
      <c r="P231" s="28"/>
      <c r="Q231"/>
    </row>
    <row r="232" spans="1:17" s="152" customFormat="1" ht="12.75">
      <c r="A232" s="161">
        <v>3</v>
      </c>
      <c r="B232" s="144" t="s">
        <v>148</v>
      </c>
      <c r="C232" s="163">
        <f>SUM(C233,C236)</f>
        <v>321000</v>
      </c>
      <c r="D232" s="162"/>
      <c r="E232" s="162"/>
      <c r="F232" s="162"/>
      <c r="G232" s="163">
        <f>SUM(G233,G236)</f>
        <v>321000</v>
      </c>
      <c r="H232" s="162"/>
      <c r="I232" s="162"/>
      <c r="J232" s="162"/>
      <c r="K232" s="162"/>
      <c r="L232" s="162"/>
      <c r="M232" s="162"/>
      <c r="N232" s="162"/>
      <c r="O232" s="162"/>
      <c r="P232" s="146"/>
      <c r="Q232" s="147"/>
    </row>
    <row r="233" spans="1:17" ht="12.75">
      <c r="A233" s="118">
        <v>31</v>
      </c>
      <c r="B233" s="105" t="s">
        <v>76</v>
      </c>
      <c r="C233" s="164">
        <f>SUM(C234)</f>
        <v>90000</v>
      </c>
      <c r="D233" s="120"/>
      <c r="E233" s="120"/>
      <c r="F233" s="120"/>
      <c r="G233" s="164">
        <f>SUM(G234)</f>
        <v>90000</v>
      </c>
      <c r="H233" s="120"/>
      <c r="I233" s="120"/>
      <c r="J233" s="120"/>
      <c r="K233" s="120"/>
      <c r="L233" s="120"/>
      <c r="M233" s="120"/>
      <c r="N233" s="46">
        <f>C233</f>
        <v>90000</v>
      </c>
      <c r="O233" s="46">
        <f>C233</f>
        <v>90000</v>
      </c>
      <c r="P233" s="28"/>
      <c r="Q233"/>
    </row>
    <row r="234" spans="1:17" ht="12.75">
      <c r="A234" s="118">
        <v>311</v>
      </c>
      <c r="B234" s="105" t="s">
        <v>156</v>
      </c>
      <c r="C234" s="164">
        <f>SUM(C235)</f>
        <v>90000</v>
      </c>
      <c r="D234" s="120"/>
      <c r="E234" s="120"/>
      <c r="F234" s="120"/>
      <c r="G234" s="164">
        <f>SUM(G235)</f>
        <v>90000</v>
      </c>
      <c r="H234" s="120"/>
      <c r="I234" s="120"/>
      <c r="J234" s="120"/>
      <c r="K234" s="120"/>
      <c r="L234" s="120"/>
      <c r="M234" s="120"/>
      <c r="N234" s="120"/>
      <c r="O234" s="120"/>
      <c r="P234" s="28"/>
      <c r="Q234"/>
    </row>
    <row r="235" spans="1:17" ht="12.75">
      <c r="A235" s="118">
        <v>31111</v>
      </c>
      <c r="B235" s="105" t="s">
        <v>155</v>
      </c>
      <c r="C235" s="29">
        <f>SUM(D235:M235)</f>
        <v>90000</v>
      </c>
      <c r="D235" s="120"/>
      <c r="E235" s="120"/>
      <c r="F235" s="120"/>
      <c r="G235" s="120">
        <v>90000</v>
      </c>
      <c r="H235" s="120"/>
      <c r="I235" s="120"/>
      <c r="J235" s="120"/>
      <c r="K235" s="120"/>
      <c r="L235" s="120"/>
      <c r="M235" s="120"/>
      <c r="N235" s="120"/>
      <c r="O235" s="120"/>
      <c r="P235" s="28"/>
      <c r="Q235"/>
    </row>
    <row r="236" spans="1:17" ht="12.75">
      <c r="A236" s="118">
        <v>32</v>
      </c>
      <c r="B236" s="105" t="s">
        <v>60</v>
      </c>
      <c r="C236" s="164">
        <f>SUM(C237)</f>
        <v>231000</v>
      </c>
      <c r="D236" s="120"/>
      <c r="E236" s="120"/>
      <c r="F236" s="120"/>
      <c r="G236" s="164">
        <f>SUM(G237)</f>
        <v>231000</v>
      </c>
      <c r="H236" s="120"/>
      <c r="I236" s="120"/>
      <c r="J236" s="120"/>
      <c r="K236" s="120"/>
      <c r="L236" s="120"/>
      <c r="M236" s="120"/>
      <c r="N236" s="46">
        <f>C236</f>
        <v>231000</v>
      </c>
      <c r="O236" s="46">
        <f>C236</f>
        <v>231000</v>
      </c>
      <c r="P236" s="28"/>
      <c r="Q236"/>
    </row>
    <row r="237" spans="1:17" ht="12.75">
      <c r="A237" s="118">
        <v>323</v>
      </c>
      <c r="B237" s="105" t="s">
        <v>98</v>
      </c>
      <c r="C237" s="164">
        <f>SUM(C238)</f>
        <v>231000</v>
      </c>
      <c r="D237" s="120"/>
      <c r="E237" s="120"/>
      <c r="F237" s="120"/>
      <c r="G237" s="164">
        <f>SUM(G238)</f>
        <v>231000</v>
      </c>
      <c r="H237" s="120"/>
      <c r="I237" s="120"/>
      <c r="J237" s="120"/>
      <c r="K237" s="120"/>
      <c r="L237" s="120"/>
      <c r="M237" s="120"/>
      <c r="N237" s="120"/>
      <c r="O237" s="120"/>
      <c r="P237" s="28"/>
      <c r="Q237"/>
    </row>
    <row r="238" spans="1:17" ht="12.75">
      <c r="A238" s="118">
        <v>32399</v>
      </c>
      <c r="B238" s="105" t="s">
        <v>157</v>
      </c>
      <c r="C238" s="29">
        <f>SUM(D238:M238)</f>
        <v>231000</v>
      </c>
      <c r="D238" s="120"/>
      <c r="E238" s="120"/>
      <c r="F238" s="120"/>
      <c r="G238" s="120">
        <v>231000</v>
      </c>
      <c r="H238" s="120"/>
      <c r="I238" s="120"/>
      <c r="J238" s="120"/>
      <c r="K238" s="120"/>
      <c r="L238" s="120"/>
      <c r="M238" s="120"/>
      <c r="N238" s="120"/>
      <c r="O238" s="120"/>
      <c r="P238" s="28"/>
      <c r="Q238"/>
    </row>
    <row r="239" spans="1:17" ht="12.75">
      <c r="A239" s="118"/>
      <c r="B239" s="105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28"/>
      <c r="Q239"/>
    </row>
    <row r="240" spans="1:17" ht="22.5">
      <c r="A240" s="166" t="s">
        <v>100</v>
      </c>
      <c r="B240" s="76" t="s">
        <v>101</v>
      </c>
      <c r="C240" s="165">
        <f>SUM(C241)</f>
        <v>2000</v>
      </c>
      <c r="D240" s="123"/>
      <c r="E240" s="123"/>
      <c r="F240" s="123"/>
      <c r="G240" s="123"/>
      <c r="H240" s="123"/>
      <c r="I240" s="123"/>
      <c r="J240" s="123"/>
      <c r="K240" s="123"/>
      <c r="L240" s="123"/>
      <c r="M240" s="165">
        <f>SUM(M241)</f>
        <v>2000</v>
      </c>
      <c r="N240" s="123"/>
      <c r="O240" s="123"/>
      <c r="P240" s="28"/>
      <c r="Q240"/>
    </row>
    <row r="241" spans="1:17" ht="22.5">
      <c r="A241" s="79" t="s">
        <v>102</v>
      </c>
      <c r="B241" s="80" t="s">
        <v>103</v>
      </c>
      <c r="C241" s="128">
        <f>SUM(C242)</f>
        <v>2000</v>
      </c>
      <c r="D241" s="122"/>
      <c r="E241" s="122"/>
      <c r="F241" s="122"/>
      <c r="G241" s="122"/>
      <c r="H241" s="122"/>
      <c r="I241" s="122"/>
      <c r="J241" s="122"/>
      <c r="K241" s="122"/>
      <c r="L241" s="122"/>
      <c r="M241" s="128">
        <f>SUM(M242)</f>
        <v>2000</v>
      </c>
      <c r="N241" s="122"/>
      <c r="O241" s="122"/>
      <c r="P241" s="28"/>
      <c r="Q241"/>
    </row>
    <row r="242" spans="1:17" s="152" customFormat="1" ht="22.5">
      <c r="A242" s="86">
        <v>4</v>
      </c>
      <c r="B242" s="87" t="s">
        <v>136</v>
      </c>
      <c r="C242" s="163">
        <f>SUM(C243)</f>
        <v>2000</v>
      </c>
      <c r="D242" s="162"/>
      <c r="E242" s="162"/>
      <c r="F242" s="162"/>
      <c r="G242" s="162"/>
      <c r="H242" s="162"/>
      <c r="I242" s="162"/>
      <c r="J242" s="162"/>
      <c r="K242" s="162"/>
      <c r="L242" s="162"/>
      <c r="M242" s="163">
        <f>SUM(M243)</f>
        <v>2000</v>
      </c>
      <c r="N242" s="162"/>
      <c r="O242" s="162"/>
      <c r="P242" s="146"/>
      <c r="Q242" s="147"/>
    </row>
    <row r="243" spans="1:17" ht="22.5">
      <c r="A243" s="86">
        <v>42</v>
      </c>
      <c r="B243" s="87" t="s">
        <v>242</v>
      </c>
      <c r="C243" s="164">
        <f>SUM(C244)</f>
        <v>2000</v>
      </c>
      <c r="D243" s="120"/>
      <c r="E243" s="120"/>
      <c r="F243" s="120"/>
      <c r="G243" s="120"/>
      <c r="H243" s="120"/>
      <c r="I243" s="120"/>
      <c r="J243" s="120"/>
      <c r="K243" s="120"/>
      <c r="L243" s="120"/>
      <c r="M243" s="164">
        <f>SUM(M244)</f>
        <v>2000</v>
      </c>
      <c r="N243" s="46">
        <f>C243</f>
        <v>2000</v>
      </c>
      <c r="O243" s="46">
        <f>C243</f>
        <v>2000</v>
      </c>
      <c r="P243" s="28"/>
      <c r="Q243"/>
    </row>
    <row r="244" spans="1:17" ht="12.75">
      <c r="A244" s="86">
        <v>422</v>
      </c>
      <c r="B244" s="87" t="s">
        <v>106</v>
      </c>
      <c r="C244" s="164">
        <f>SUM(C245,C246)</f>
        <v>2000</v>
      </c>
      <c r="D244" s="120"/>
      <c r="E244" s="120"/>
      <c r="F244" s="120"/>
      <c r="G244" s="120"/>
      <c r="H244" s="120"/>
      <c r="I244" s="120"/>
      <c r="J244" s="120"/>
      <c r="K244" s="120"/>
      <c r="L244" s="120"/>
      <c r="M244" s="164">
        <f>SUM(M245,M246)</f>
        <v>2000</v>
      </c>
      <c r="N244" s="120"/>
      <c r="O244" s="120"/>
      <c r="P244" s="28"/>
      <c r="Q244"/>
    </row>
    <row r="245" spans="1:17" ht="12.75">
      <c r="A245" s="118">
        <v>42211</v>
      </c>
      <c r="B245" s="105" t="s">
        <v>107</v>
      </c>
      <c r="C245" s="29">
        <f>SUM(D245:M245)</f>
        <v>0</v>
      </c>
      <c r="D245" s="120"/>
      <c r="E245" s="120"/>
      <c r="F245" s="120"/>
      <c r="G245" s="120"/>
      <c r="H245" s="120"/>
      <c r="I245" s="120"/>
      <c r="J245" s="120"/>
      <c r="K245" s="120"/>
      <c r="L245" s="120"/>
      <c r="M245" s="120">
        <v>0</v>
      </c>
      <c r="N245" s="120"/>
      <c r="O245" s="120"/>
      <c r="P245" s="28"/>
      <c r="Q245"/>
    </row>
    <row r="246" spans="1:17" ht="22.5">
      <c r="A246" s="118">
        <v>42232</v>
      </c>
      <c r="B246" s="105" t="s">
        <v>158</v>
      </c>
      <c r="C246" s="29">
        <f>SUM(D246:M246)</f>
        <v>2000</v>
      </c>
      <c r="D246" s="120"/>
      <c r="E246" s="120"/>
      <c r="F246" s="120"/>
      <c r="G246" s="120"/>
      <c r="H246" s="120"/>
      <c r="I246" s="120"/>
      <c r="J246" s="120"/>
      <c r="K246" s="120"/>
      <c r="L246" s="120"/>
      <c r="M246" s="120">
        <v>2000</v>
      </c>
      <c r="N246" s="120"/>
      <c r="O246" s="120"/>
      <c r="P246" s="28"/>
      <c r="Q246"/>
    </row>
    <row r="247" spans="1:17" ht="12.75">
      <c r="A247" s="118"/>
      <c r="B247" s="105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28"/>
      <c r="Q247"/>
    </row>
    <row r="248" spans="1:17" ht="22.5">
      <c r="A248" s="30" t="s">
        <v>159</v>
      </c>
      <c r="B248" s="30" t="s">
        <v>160</v>
      </c>
      <c r="C248" s="131">
        <f>SUM(C249,C280,C302)</f>
        <v>5971643</v>
      </c>
      <c r="D248" s="131">
        <f>SUM(D249,D280,D302)</f>
        <v>5753139</v>
      </c>
      <c r="E248" s="131"/>
      <c r="F248" s="131"/>
      <c r="G248" s="131"/>
      <c r="H248" s="131">
        <f>SUM(H249,H280,H302)</f>
        <v>218504</v>
      </c>
      <c r="I248" s="131"/>
      <c r="J248" s="131"/>
      <c r="K248" s="131"/>
      <c r="L248" s="131"/>
      <c r="M248" s="131">
        <f>SUM(M249,M280,M302)</f>
        <v>0</v>
      </c>
      <c r="N248" s="131">
        <f>SUM(N249,N280,N302)</f>
        <v>0</v>
      </c>
      <c r="O248" s="131">
        <f>SUM(O249,O280,O302)</f>
        <v>0</v>
      </c>
      <c r="P248" s="28"/>
      <c r="Q248"/>
    </row>
    <row r="249" spans="1:17" ht="22.5">
      <c r="A249" s="153" t="s">
        <v>58</v>
      </c>
      <c r="B249" s="124" t="s">
        <v>92</v>
      </c>
      <c r="C249" s="167">
        <f>SUM(C250,C261)</f>
        <v>5753139</v>
      </c>
      <c r="D249" s="167">
        <f>SUM(D250,D261)</f>
        <v>5753139</v>
      </c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28"/>
      <c r="Q249"/>
    </row>
    <row r="250" spans="1:17" ht="22.5">
      <c r="A250" s="63" t="s">
        <v>161</v>
      </c>
      <c r="B250" s="69" t="s">
        <v>162</v>
      </c>
      <c r="C250" s="128">
        <f>SUM(C251)</f>
        <v>5377250</v>
      </c>
      <c r="D250" s="128">
        <f>SUM(D251)</f>
        <v>5377250</v>
      </c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28"/>
      <c r="Q250"/>
    </row>
    <row r="251" spans="1:17" s="152" customFormat="1" ht="12.75">
      <c r="A251" s="70">
        <v>3</v>
      </c>
      <c r="B251" s="144" t="s">
        <v>148</v>
      </c>
      <c r="C251" s="163">
        <f>SUM(C252)</f>
        <v>5377250</v>
      </c>
      <c r="D251" s="163">
        <f>SUM(D252)</f>
        <v>5377250</v>
      </c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46"/>
      <c r="Q251" s="147"/>
    </row>
    <row r="252" spans="1:17" ht="12.75">
      <c r="A252" s="118">
        <v>31</v>
      </c>
      <c r="B252" s="105" t="s">
        <v>76</v>
      </c>
      <c r="C252" s="164">
        <f>SUM(C253,C258)</f>
        <v>5377250</v>
      </c>
      <c r="D252" s="164">
        <f>SUM(D253,D258)</f>
        <v>5377250</v>
      </c>
      <c r="E252" s="120"/>
      <c r="F252" s="120"/>
      <c r="G252" s="120"/>
      <c r="H252" s="120"/>
      <c r="I252" s="120"/>
      <c r="J252" s="120"/>
      <c r="K252" s="120"/>
      <c r="L252" s="120"/>
      <c r="M252" s="120"/>
      <c r="N252" s="46">
        <f>C252</f>
        <v>5377250</v>
      </c>
      <c r="O252" s="46">
        <f>C252</f>
        <v>5377250</v>
      </c>
      <c r="P252" s="28"/>
      <c r="Q252"/>
    </row>
    <row r="253" spans="1:17" ht="12.75">
      <c r="A253" s="118">
        <v>311</v>
      </c>
      <c r="B253" s="105" t="s">
        <v>156</v>
      </c>
      <c r="C253" s="164">
        <f>SUM(C254,C256,C257,C255)</f>
        <v>4613000</v>
      </c>
      <c r="D253" s="164">
        <f>SUM(D254,D256,D257,D255)</f>
        <v>4613000</v>
      </c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28"/>
      <c r="Q253"/>
    </row>
    <row r="254" spans="1:17" ht="12.75">
      <c r="A254" s="118">
        <v>31111</v>
      </c>
      <c r="B254" s="105" t="s">
        <v>88</v>
      </c>
      <c r="C254" s="29">
        <f>SUM(D254:M254)</f>
        <v>4500000</v>
      </c>
      <c r="D254" s="120">
        <v>4500000</v>
      </c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28"/>
      <c r="Q254"/>
    </row>
    <row r="255" spans="1:17" ht="12.75">
      <c r="A255" s="118">
        <v>31113</v>
      </c>
      <c r="B255" s="105" t="s">
        <v>307</v>
      </c>
      <c r="C255" s="29">
        <f>SUM(D255:M255)</f>
        <v>63000</v>
      </c>
      <c r="D255" s="120">
        <v>63000</v>
      </c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28"/>
      <c r="Q255"/>
    </row>
    <row r="256" spans="1:17" ht="12.75">
      <c r="A256" s="118">
        <v>31131</v>
      </c>
      <c r="B256" s="105" t="s">
        <v>163</v>
      </c>
      <c r="C256" s="29">
        <f>SUM(D256:M256)</f>
        <v>33500</v>
      </c>
      <c r="D256" s="120">
        <v>33500</v>
      </c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28"/>
      <c r="Q256"/>
    </row>
    <row r="257" spans="1:17" ht="12.75">
      <c r="A257" s="118">
        <v>31141</v>
      </c>
      <c r="B257" s="105" t="s">
        <v>164</v>
      </c>
      <c r="C257" s="29">
        <f>SUM(D257:M257)</f>
        <v>16500</v>
      </c>
      <c r="D257" s="120">
        <v>16500</v>
      </c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28"/>
      <c r="Q257"/>
    </row>
    <row r="258" spans="1:17" ht="12.75">
      <c r="A258" s="118">
        <v>313</v>
      </c>
      <c r="B258" s="105" t="s">
        <v>89</v>
      </c>
      <c r="C258" s="164">
        <f>SUM(C259,C260)</f>
        <v>764250</v>
      </c>
      <c r="D258" s="164">
        <f>SUM(D259,D260)</f>
        <v>764250</v>
      </c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28"/>
      <c r="Q258"/>
    </row>
    <row r="259" spans="1:17" ht="12.75">
      <c r="A259" s="118">
        <v>31321</v>
      </c>
      <c r="B259" s="105" t="s">
        <v>165</v>
      </c>
      <c r="C259" s="29">
        <f>SUM(D259:M259)</f>
        <v>750750</v>
      </c>
      <c r="D259" s="120">
        <v>750750</v>
      </c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28"/>
      <c r="Q259"/>
    </row>
    <row r="260" spans="1:17" ht="22.5">
      <c r="A260" s="118">
        <v>31322</v>
      </c>
      <c r="B260" s="105" t="s">
        <v>412</v>
      </c>
      <c r="C260" s="29">
        <f>SUM(D260:M260)</f>
        <v>13500</v>
      </c>
      <c r="D260" s="120">
        <v>13500</v>
      </c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28"/>
      <c r="Q260"/>
    </row>
    <row r="261" spans="1:17" ht="22.5">
      <c r="A261" s="63" t="s">
        <v>166</v>
      </c>
      <c r="B261" s="69" t="s">
        <v>167</v>
      </c>
      <c r="C261" s="128">
        <f>SUM(C262)</f>
        <v>375889</v>
      </c>
      <c r="D261" s="128">
        <f>SUM(D262)</f>
        <v>375889</v>
      </c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28"/>
      <c r="Q261"/>
    </row>
    <row r="262" spans="1:17" s="152" customFormat="1" ht="12.75">
      <c r="A262" s="70">
        <v>3</v>
      </c>
      <c r="B262" s="144" t="s">
        <v>148</v>
      </c>
      <c r="C262" s="163">
        <f>SUM(C263,C271,C277)</f>
        <v>375889</v>
      </c>
      <c r="D262" s="163">
        <f>SUM(D263,D271,D277)</f>
        <v>375889</v>
      </c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46"/>
      <c r="Q262" s="147"/>
    </row>
    <row r="263" spans="1:17" ht="12.75">
      <c r="A263" s="118">
        <v>31</v>
      </c>
      <c r="B263" s="105" t="s">
        <v>76</v>
      </c>
      <c r="C263" s="164">
        <f>SUM(C264)</f>
        <v>226189</v>
      </c>
      <c r="D263" s="164">
        <f>SUM(D264)</f>
        <v>226189</v>
      </c>
      <c r="E263" s="120"/>
      <c r="F263" s="120"/>
      <c r="G263" s="120"/>
      <c r="H263" s="120"/>
      <c r="I263" s="120"/>
      <c r="J263" s="120"/>
      <c r="K263" s="120"/>
      <c r="L263" s="120"/>
      <c r="M263" s="120"/>
      <c r="N263" s="46">
        <f>C263</f>
        <v>226189</v>
      </c>
      <c r="O263" s="46">
        <f>C263</f>
        <v>226189</v>
      </c>
      <c r="P263" s="28"/>
      <c r="Q263"/>
    </row>
    <row r="264" spans="1:17" ht="12.75">
      <c r="A264" s="118">
        <v>312</v>
      </c>
      <c r="B264" s="105" t="s">
        <v>96</v>
      </c>
      <c r="C264" s="164">
        <f>SUM(C265,C266,C267,C268,C269,C270)</f>
        <v>226189</v>
      </c>
      <c r="D264" s="164">
        <f>SUM(D265,D266,D267,D268,D269,D270)</f>
        <v>226189</v>
      </c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28"/>
      <c r="Q264"/>
    </row>
    <row r="265" spans="1:17" ht="12.75">
      <c r="A265" s="118">
        <v>31212</v>
      </c>
      <c r="B265" s="105" t="s">
        <v>168</v>
      </c>
      <c r="C265" s="29">
        <f aca="true" t="shared" si="11" ref="C265:C270">SUM(D265:M265)</f>
        <v>30000</v>
      </c>
      <c r="D265" s="120">
        <v>30000</v>
      </c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28"/>
      <c r="Q265"/>
    </row>
    <row r="266" spans="1:17" ht="12.75">
      <c r="A266" s="118">
        <v>31213</v>
      </c>
      <c r="B266" s="105" t="s">
        <v>169</v>
      </c>
      <c r="C266" s="29">
        <f t="shared" si="11"/>
        <v>83700</v>
      </c>
      <c r="D266" s="120">
        <v>83700</v>
      </c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28"/>
      <c r="Q266"/>
    </row>
    <row r="267" spans="1:17" ht="12.75">
      <c r="A267" s="118">
        <v>31214</v>
      </c>
      <c r="B267" s="105" t="s">
        <v>170</v>
      </c>
      <c r="C267" s="29">
        <f t="shared" si="11"/>
        <v>20000</v>
      </c>
      <c r="D267" s="120">
        <v>20000</v>
      </c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28"/>
      <c r="Q267"/>
    </row>
    <row r="268" spans="1:17" ht="12.75">
      <c r="A268" s="118">
        <v>31215</v>
      </c>
      <c r="B268" s="105" t="s">
        <v>171</v>
      </c>
      <c r="C268" s="29">
        <f t="shared" si="11"/>
        <v>20000</v>
      </c>
      <c r="D268" s="120">
        <v>20000</v>
      </c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28"/>
      <c r="Q268"/>
    </row>
    <row r="269" spans="1:17" ht="12.75">
      <c r="A269" s="118">
        <v>31216</v>
      </c>
      <c r="B269" s="105" t="s">
        <v>172</v>
      </c>
      <c r="C269" s="29">
        <f t="shared" si="11"/>
        <v>67500</v>
      </c>
      <c r="D269" s="120">
        <v>67500</v>
      </c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28"/>
      <c r="Q269"/>
    </row>
    <row r="270" spans="1:17" ht="12.75">
      <c r="A270" s="118">
        <v>31219</v>
      </c>
      <c r="B270" s="105" t="s">
        <v>173</v>
      </c>
      <c r="C270" s="29">
        <f t="shared" si="11"/>
        <v>4989</v>
      </c>
      <c r="D270" s="120">
        <v>4989</v>
      </c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28"/>
      <c r="Q270"/>
    </row>
    <row r="271" spans="1:17" ht="12.75">
      <c r="A271" s="118">
        <v>32</v>
      </c>
      <c r="B271" s="105" t="s">
        <v>60</v>
      </c>
      <c r="C271" s="164">
        <f>SUM(C272,C274)</f>
        <v>136200</v>
      </c>
      <c r="D271" s="164">
        <f>SUM(D272,D274)</f>
        <v>136200</v>
      </c>
      <c r="E271" s="120"/>
      <c r="F271" s="120"/>
      <c r="G271" s="120"/>
      <c r="H271" s="120"/>
      <c r="I271" s="120"/>
      <c r="J271" s="120"/>
      <c r="K271" s="120"/>
      <c r="L271" s="120"/>
      <c r="M271" s="120"/>
      <c r="N271" s="46">
        <f>C271</f>
        <v>136200</v>
      </c>
      <c r="O271" s="46">
        <f>C271</f>
        <v>136200</v>
      </c>
      <c r="P271" s="28"/>
      <c r="Q271"/>
    </row>
    <row r="272" spans="1:17" ht="12.75">
      <c r="A272" s="118">
        <v>321</v>
      </c>
      <c r="B272" s="105" t="s">
        <v>174</v>
      </c>
      <c r="C272" s="164">
        <f>SUM(C273)</f>
        <v>99000</v>
      </c>
      <c r="D272" s="164">
        <f>SUM(D273)</f>
        <v>99000</v>
      </c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28"/>
      <c r="Q272"/>
    </row>
    <row r="273" spans="1:17" ht="12.75">
      <c r="A273" s="118">
        <v>32121</v>
      </c>
      <c r="B273" s="105" t="s">
        <v>174</v>
      </c>
      <c r="C273" s="29">
        <f>SUM(D273:M273)</f>
        <v>99000</v>
      </c>
      <c r="D273" s="120">
        <v>99000</v>
      </c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28"/>
      <c r="Q273"/>
    </row>
    <row r="274" spans="1:17" ht="22.5">
      <c r="A274" s="118">
        <v>329</v>
      </c>
      <c r="B274" s="105" t="s">
        <v>175</v>
      </c>
      <c r="C274" s="164">
        <f>SUM(C275,C276)</f>
        <v>37200</v>
      </c>
      <c r="D274" s="164">
        <f>SUM(D275,D276)</f>
        <v>37200</v>
      </c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28"/>
      <c r="Q274"/>
    </row>
    <row r="275" spans="1:17" ht="22.5">
      <c r="A275" s="118">
        <v>32955</v>
      </c>
      <c r="B275" s="105" t="s">
        <v>176</v>
      </c>
      <c r="C275" s="29">
        <f>SUM(D275:M275)</f>
        <v>10200</v>
      </c>
      <c r="D275" s="120">
        <v>10200</v>
      </c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28"/>
      <c r="Q275"/>
    </row>
    <row r="276" spans="1:17" ht="12.75">
      <c r="A276" s="118">
        <v>32961</v>
      </c>
      <c r="B276" s="105" t="s">
        <v>413</v>
      </c>
      <c r="C276" s="29">
        <f>SUM(D276:M276)</f>
        <v>27000</v>
      </c>
      <c r="D276" s="120">
        <v>27000</v>
      </c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28"/>
      <c r="Q276"/>
    </row>
    <row r="277" spans="1:17" ht="12.75">
      <c r="A277" s="118">
        <v>34</v>
      </c>
      <c r="B277" s="105" t="s">
        <v>69</v>
      </c>
      <c r="C277" s="29">
        <f>SUM(C278)</f>
        <v>13500</v>
      </c>
      <c r="D277" s="29">
        <f>SUM(D278)</f>
        <v>13500</v>
      </c>
      <c r="E277" s="120"/>
      <c r="F277" s="120"/>
      <c r="G277" s="120"/>
      <c r="H277" s="120"/>
      <c r="I277" s="120"/>
      <c r="J277" s="120"/>
      <c r="K277" s="120"/>
      <c r="L277" s="120"/>
      <c r="M277" s="120"/>
      <c r="N277" s="46">
        <f>C277</f>
        <v>13500</v>
      </c>
      <c r="O277" s="46">
        <f>C277</f>
        <v>13500</v>
      </c>
      <c r="P277" s="28"/>
      <c r="Q277"/>
    </row>
    <row r="278" spans="1:17" ht="12.75">
      <c r="A278" s="118">
        <v>343</v>
      </c>
      <c r="B278" s="105" t="s">
        <v>134</v>
      </c>
      <c r="C278" s="29">
        <f>SUM(C279)</f>
        <v>13500</v>
      </c>
      <c r="D278" s="29">
        <f>SUM(D279)</f>
        <v>13500</v>
      </c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28"/>
      <c r="Q278"/>
    </row>
    <row r="279" spans="1:17" ht="22.5">
      <c r="A279" s="118">
        <v>34339</v>
      </c>
      <c r="B279" s="105" t="s">
        <v>308</v>
      </c>
      <c r="C279" s="29">
        <f>SUM(D279:M279)</f>
        <v>13500</v>
      </c>
      <c r="D279" s="120">
        <v>13500</v>
      </c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28"/>
      <c r="Q279"/>
    </row>
    <row r="280" spans="1:17" ht="22.5">
      <c r="A280" s="106" t="s">
        <v>72</v>
      </c>
      <c r="B280" s="57" t="s">
        <v>73</v>
      </c>
      <c r="C280" s="134">
        <f>SUM(C281)</f>
        <v>120504</v>
      </c>
      <c r="D280" s="107"/>
      <c r="E280" s="107"/>
      <c r="F280" s="107"/>
      <c r="G280" s="107"/>
      <c r="H280" s="134">
        <f>SUM(H281)</f>
        <v>120504</v>
      </c>
      <c r="I280" s="107"/>
      <c r="J280" s="107"/>
      <c r="K280" s="107"/>
      <c r="L280" s="107"/>
      <c r="M280" s="107"/>
      <c r="N280" s="107"/>
      <c r="O280" s="107"/>
      <c r="P280" s="28"/>
      <c r="Q280"/>
    </row>
    <row r="281" spans="1:17" ht="33.75">
      <c r="A281" s="108" t="s">
        <v>146</v>
      </c>
      <c r="B281" s="116" t="s">
        <v>147</v>
      </c>
      <c r="C281" s="136">
        <f>SUM(C282)</f>
        <v>120504</v>
      </c>
      <c r="D281" s="109"/>
      <c r="E281" s="109"/>
      <c r="F281" s="109"/>
      <c r="G281" s="109"/>
      <c r="H281" s="136">
        <f>SUM(H282)</f>
        <v>120504</v>
      </c>
      <c r="I281" s="109"/>
      <c r="J281" s="109"/>
      <c r="K281" s="109"/>
      <c r="L281" s="109"/>
      <c r="M281" s="109"/>
      <c r="N281" s="109"/>
      <c r="O281" s="109"/>
      <c r="P281" s="28"/>
      <c r="Q281"/>
    </row>
    <row r="282" spans="1:17" s="152" customFormat="1" ht="12.75">
      <c r="A282" s="158">
        <v>3</v>
      </c>
      <c r="B282" s="144" t="s">
        <v>148</v>
      </c>
      <c r="C282" s="159">
        <f>SUM(C283,C286,C300)</f>
        <v>120504</v>
      </c>
      <c r="D282" s="112"/>
      <c r="E282" s="112"/>
      <c r="F282" s="112"/>
      <c r="G282" s="112"/>
      <c r="H282" s="159">
        <f>SUM(H283,H286,H300)</f>
        <v>120504</v>
      </c>
      <c r="I282" s="112"/>
      <c r="J282" s="112"/>
      <c r="K282" s="112"/>
      <c r="L282" s="112"/>
      <c r="M282" s="112"/>
      <c r="N282" s="112"/>
      <c r="O282" s="112"/>
      <c r="P282" s="146"/>
      <c r="Q282" s="147"/>
    </row>
    <row r="283" spans="1:17" ht="12.75">
      <c r="A283" s="118">
        <v>31</v>
      </c>
      <c r="B283" s="105" t="s">
        <v>76</v>
      </c>
      <c r="C283" s="164">
        <f>SUM(C284)</f>
        <v>10704</v>
      </c>
      <c r="D283" s="120"/>
      <c r="E283" s="120"/>
      <c r="F283" s="120"/>
      <c r="G283" s="120"/>
      <c r="H283" s="164">
        <f>SUM(H284)</f>
        <v>10704</v>
      </c>
      <c r="I283" s="120"/>
      <c r="J283" s="120"/>
      <c r="K283" s="120"/>
      <c r="L283" s="120"/>
      <c r="M283" s="120"/>
      <c r="N283" s="46">
        <f>C283</f>
        <v>10704</v>
      </c>
      <c r="O283" s="46">
        <f>C283</f>
        <v>10704</v>
      </c>
      <c r="P283" s="28"/>
      <c r="Q283"/>
    </row>
    <row r="284" spans="1:17" ht="12.75">
      <c r="A284" s="118">
        <v>312</v>
      </c>
      <c r="B284" s="105" t="s">
        <v>96</v>
      </c>
      <c r="C284" s="164">
        <f>SUM(C285)</f>
        <v>10704</v>
      </c>
      <c r="D284" s="120"/>
      <c r="E284" s="120"/>
      <c r="F284" s="120"/>
      <c r="G284" s="120"/>
      <c r="H284" s="164">
        <f>SUM(H285)</f>
        <v>10704</v>
      </c>
      <c r="I284" s="120"/>
      <c r="J284" s="120"/>
      <c r="K284" s="120"/>
      <c r="L284" s="120"/>
      <c r="M284" s="120"/>
      <c r="N284" s="120"/>
      <c r="O284" s="120"/>
      <c r="P284" s="28"/>
      <c r="Q284"/>
    </row>
    <row r="285" spans="1:17" ht="12.75">
      <c r="A285" s="118">
        <v>31219</v>
      </c>
      <c r="B285" s="105" t="s">
        <v>177</v>
      </c>
      <c r="C285" s="29">
        <f>SUM(D285:M285)</f>
        <v>10704</v>
      </c>
      <c r="D285" s="120"/>
      <c r="E285" s="120"/>
      <c r="F285" s="120"/>
      <c r="G285" s="120"/>
      <c r="H285" s="120">
        <v>10704</v>
      </c>
      <c r="I285" s="120"/>
      <c r="J285" s="120"/>
      <c r="K285" s="120"/>
      <c r="L285" s="120"/>
      <c r="M285" s="120"/>
      <c r="N285" s="120"/>
      <c r="O285" s="120"/>
      <c r="P285" s="28"/>
      <c r="Q285"/>
    </row>
    <row r="286" spans="1:17" ht="12.75">
      <c r="A286" s="118">
        <v>32</v>
      </c>
      <c r="B286" s="105" t="s">
        <v>60</v>
      </c>
      <c r="C286" s="164">
        <f>SUM(C287,C289,C292,C295,C297)</f>
        <v>9800</v>
      </c>
      <c r="D286" s="120"/>
      <c r="E286" s="120"/>
      <c r="F286" s="120"/>
      <c r="G286" s="120"/>
      <c r="H286" s="164">
        <f>SUM(H287,H289,H292,H295,H297)</f>
        <v>9800</v>
      </c>
      <c r="I286" s="120"/>
      <c r="J286" s="120"/>
      <c r="K286" s="120"/>
      <c r="L286" s="120"/>
      <c r="M286" s="120"/>
      <c r="N286" s="46">
        <f>C286</f>
        <v>9800</v>
      </c>
      <c r="O286" s="46">
        <f>C286</f>
        <v>9800</v>
      </c>
      <c r="P286" s="28"/>
      <c r="Q286"/>
    </row>
    <row r="287" spans="1:17" ht="12.75">
      <c r="A287" s="118">
        <v>321</v>
      </c>
      <c r="B287" s="105" t="s">
        <v>179</v>
      </c>
      <c r="C287" s="164">
        <f>SUM(C288)</f>
        <v>1000</v>
      </c>
      <c r="D287" s="120"/>
      <c r="E287" s="120"/>
      <c r="F287" s="120"/>
      <c r="G287" s="120"/>
      <c r="H287" s="164">
        <f>SUM(H288)</f>
        <v>1000</v>
      </c>
      <c r="I287" s="120"/>
      <c r="J287" s="120"/>
      <c r="K287" s="120"/>
      <c r="L287" s="120"/>
      <c r="M287" s="120"/>
      <c r="N287" s="120"/>
      <c r="O287" s="120"/>
      <c r="P287" s="28"/>
      <c r="Q287"/>
    </row>
    <row r="288" spans="1:17" ht="12.75">
      <c r="A288" s="118">
        <v>32115</v>
      </c>
      <c r="B288" s="105" t="s">
        <v>181</v>
      </c>
      <c r="C288" s="29">
        <f>SUM(D288:M288)</f>
        <v>1000</v>
      </c>
      <c r="D288" s="120"/>
      <c r="E288" s="120"/>
      <c r="F288" s="120"/>
      <c r="G288" s="120"/>
      <c r="H288" s="120">
        <v>1000</v>
      </c>
      <c r="I288" s="120"/>
      <c r="J288" s="120"/>
      <c r="K288" s="120"/>
      <c r="L288" s="120"/>
      <c r="M288" s="120"/>
      <c r="N288" s="120"/>
      <c r="O288" s="120"/>
      <c r="P288" s="28"/>
      <c r="Q288"/>
    </row>
    <row r="289" spans="1:17" ht="12.75">
      <c r="A289" s="118">
        <v>322</v>
      </c>
      <c r="B289" s="105" t="s">
        <v>95</v>
      </c>
      <c r="C289" s="164">
        <f>SUM(C290,C291)</f>
        <v>900</v>
      </c>
      <c r="D289" s="120"/>
      <c r="E289" s="120"/>
      <c r="F289" s="120"/>
      <c r="G289" s="120"/>
      <c r="H289" s="164">
        <f>SUM(H290,H291)</f>
        <v>900</v>
      </c>
      <c r="I289" s="120"/>
      <c r="J289" s="120"/>
      <c r="K289" s="120"/>
      <c r="L289" s="120"/>
      <c r="M289" s="120"/>
      <c r="N289" s="120"/>
      <c r="O289" s="120"/>
      <c r="P289" s="28"/>
      <c r="Q289"/>
    </row>
    <row r="290" spans="1:17" ht="12.75">
      <c r="A290" s="118">
        <v>32211</v>
      </c>
      <c r="B290" s="105" t="s">
        <v>182</v>
      </c>
      <c r="C290" s="29">
        <f>SUM(D290:M290)</f>
        <v>400</v>
      </c>
      <c r="D290" s="120"/>
      <c r="E290" s="120"/>
      <c r="F290" s="120"/>
      <c r="G290" s="120"/>
      <c r="H290" s="120">
        <v>400</v>
      </c>
      <c r="I290" s="120"/>
      <c r="J290" s="120"/>
      <c r="K290" s="120"/>
      <c r="L290" s="120"/>
      <c r="M290" s="120"/>
      <c r="N290" s="120"/>
      <c r="O290" s="120"/>
      <c r="P290" s="28"/>
      <c r="Q290"/>
    </row>
    <row r="291" spans="1:17" ht="12.75">
      <c r="A291" s="118">
        <v>32224</v>
      </c>
      <c r="B291" s="105" t="s">
        <v>183</v>
      </c>
      <c r="C291" s="29">
        <f>SUM(D291:M291)</f>
        <v>500</v>
      </c>
      <c r="D291" s="120"/>
      <c r="E291" s="120"/>
      <c r="F291" s="120"/>
      <c r="G291" s="120"/>
      <c r="H291" s="120">
        <v>500</v>
      </c>
      <c r="I291" s="120"/>
      <c r="J291" s="120"/>
      <c r="K291" s="120"/>
      <c r="L291" s="120"/>
      <c r="M291" s="120"/>
      <c r="N291" s="120"/>
      <c r="O291" s="120"/>
      <c r="P291" s="28"/>
      <c r="Q291"/>
    </row>
    <row r="292" spans="1:17" ht="22.5">
      <c r="A292" s="118">
        <v>322</v>
      </c>
      <c r="B292" s="105" t="s">
        <v>184</v>
      </c>
      <c r="C292" s="164">
        <f>SUM(C293,C294)</f>
        <v>7800</v>
      </c>
      <c r="D292" s="120"/>
      <c r="E292" s="120"/>
      <c r="F292" s="120"/>
      <c r="G292" s="120"/>
      <c r="H292" s="164">
        <f>SUM(H293,H294)</f>
        <v>7800</v>
      </c>
      <c r="I292" s="120"/>
      <c r="J292" s="120"/>
      <c r="K292" s="120"/>
      <c r="L292" s="120"/>
      <c r="M292" s="120"/>
      <c r="N292" s="120"/>
      <c r="O292" s="120"/>
      <c r="P292" s="28"/>
      <c r="Q292"/>
    </row>
    <row r="293" spans="1:17" ht="21.75" customHeight="1">
      <c r="A293" s="118">
        <v>32219</v>
      </c>
      <c r="B293" s="105" t="s">
        <v>185</v>
      </c>
      <c r="C293" s="29">
        <f>SUM(D293:M293)</f>
        <v>2000</v>
      </c>
      <c r="D293" s="120"/>
      <c r="E293" s="120"/>
      <c r="F293" s="120"/>
      <c r="G293" s="120"/>
      <c r="H293" s="120">
        <v>2000</v>
      </c>
      <c r="I293" s="120"/>
      <c r="J293" s="120"/>
      <c r="K293" s="120"/>
      <c r="L293" s="120"/>
      <c r="M293" s="120"/>
      <c r="N293" s="120"/>
      <c r="O293" s="120"/>
      <c r="P293" s="28"/>
      <c r="Q293"/>
    </row>
    <row r="294" spans="1:17" ht="12.75">
      <c r="A294" s="118">
        <v>32251</v>
      </c>
      <c r="B294" s="105" t="s">
        <v>186</v>
      </c>
      <c r="C294" s="29">
        <f>SUM(D294:M294)</f>
        <v>5800</v>
      </c>
      <c r="D294" s="120"/>
      <c r="E294" s="120"/>
      <c r="F294" s="120"/>
      <c r="G294" s="120"/>
      <c r="H294" s="120">
        <v>5800</v>
      </c>
      <c r="I294" s="120"/>
      <c r="J294" s="120"/>
      <c r="K294" s="120"/>
      <c r="L294" s="120"/>
      <c r="M294" s="120"/>
      <c r="N294" s="120"/>
      <c r="O294" s="120"/>
      <c r="P294" s="28"/>
      <c r="Q294"/>
    </row>
    <row r="295" spans="1:17" ht="22.5">
      <c r="A295" s="118">
        <v>323</v>
      </c>
      <c r="B295" s="105" t="s">
        <v>187</v>
      </c>
      <c r="C295" s="164">
        <f>SUM(C296)</f>
        <v>0</v>
      </c>
      <c r="D295" s="120"/>
      <c r="E295" s="120"/>
      <c r="F295" s="120"/>
      <c r="G295" s="120"/>
      <c r="H295" s="164">
        <f>SUM(H296)</f>
        <v>0</v>
      </c>
      <c r="I295" s="120"/>
      <c r="J295" s="120"/>
      <c r="K295" s="120"/>
      <c r="L295" s="120"/>
      <c r="M295" s="120"/>
      <c r="N295" s="120"/>
      <c r="O295" s="120"/>
      <c r="P295" s="28"/>
      <c r="Q295"/>
    </row>
    <row r="296" spans="1:17" ht="12.75">
      <c r="A296" s="118">
        <v>32372</v>
      </c>
      <c r="B296" s="105" t="s">
        <v>178</v>
      </c>
      <c r="C296" s="29">
        <f>SUM(D296:M296)</f>
        <v>0</v>
      </c>
      <c r="D296" s="120"/>
      <c r="E296" s="120"/>
      <c r="F296" s="120"/>
      <c r="G296" s="120"/>
      <c r="H296" s="120">
        <v>0</v>
      </c>
      <c r="I296" s="120"/>
      <c r="J296" s="120"/>
      <c r="K296" s="120"/>
      <c r="L296" s="120"/>
      <c r="M296" s="120"/>
      <c r="N296" s="120"/>
      <c r="O296" s="120"/>
      <c r="P296" s="28"/>
      <c r="Q296"/>
    </row>
    <row r="297" spans="1:17" ht="22.5">
      <c r="A297" s="118">
        <v>329</v>
      </c>
      <c r="B297" s="105" t="s">
        <v>188</v>
      </c>
      <c r="C297" s="164">
        <f>SUM(C298)</f>
        <v>100</v>
      </c>
      <c r="D297" s="120"/>
      <c r="E297" s="120"/>
      <c r="F297" s="120"/>
      <c r="G297" s="120"/>
      <c r="H297" s="164">
        <f>SUM(H298)</f>
        <v>100</v>
      </c>
      <c r="I297" s="120"/>
      <c r="J297" s="120"/>
      <c r="K297" s="120"/>
      <c r="L297" s="120"/>
      <c r="M297" s="120"/>
      <c r="N297" s="120"/>
      <c r="O297" s="120"/>
      <c r="P297" s="28"/>
      <c r="Q297"/>
    </row>
    <row r="298" spans="1:17" ht="12.75">
      <c r="A298" s="118">
        <v>32931</v>
      </c>
      <c r="B298" s="105" t="s">
        <v>189</v>
      </c>
      <c r="C298" s="29">
        <f>SUM(D298:M298)</f>
        <v>100</v>
      </c>
      <c r="D298" s="120"/>
      <c r="E298" s="120"/>
      <c r="F298" s="120"/>
      <c r="G298" s="120"/>
      <c r="H298" s="120">
        <v>100</v>
      </c>
      <c r="I298" s="120"/>
      <c r="J298" s="120"/>
      <c r="K298" s="120"/>
      <c r="L298" s="120"/>
      <c r="M298" s="120"/>
      <c r="N298" s="120"/>
      <c r="O298" s="120"/>
      <c r="P298" s="28"/>
      <c r="Q298"/>
    </row>
    <row r="299" spans="1:17" ht="12.75">
      <c r="A299" s="118">
        <v>37</v>
      </c>
      <c r="B299" s="105" t="s">
        <v>243</v>
      </c>
      <c r="C299" s="29">
        <f>SUM(C300)</f>
        <v>100000</v>
      </c>
      <c r="D299" s="120"/>
      <c r="E299" s="120"/>
      <c r="F299" s="120"/>
      <c r="G299" s="120"/>
      <c r="H299" s="29">
        <f>SUM(H300)</f>
        <v>100000</v>
      </c>
      <c r="I299" s="120"/>
      <c r="J299" s="120"/>
      <c r="K299" s="120"/>
      <c r="L299" s="120"/>
      <c r="M299" s="120"/>
      <c r="N299" s="46">
        <f>C299</f>
        <v>100000</v>
      </c>
      <c r="O299" s="46">
        <f>C299</f>
        <v>100000</v>
      </c>
      <c r="P299" s="28"/>
      <c r="Q299"/>
    </row>
    <row r="300" spans="1:17" ht="12.75">
      <c r="A300" s="118">
        <v>372</v>
      </c>
      <c r="B300" s="105" t="s">
        <v>190</v>
      </c>
      <c r="C300" s="164">
        <f>SUM(C301)</f>
        <v>100000</v>
      </c>
      <c r="D300" s="120"/>
      <c r="E300" s="120"/>
      <c r="F300" s="120"/>
      <c r="G300" s="120"/>
      <c r="H300" s="164">
        <f>SUM(H301)</f>
        <v>100000</v>
      </c>
      <c r="I300" s="120"/>
      <c r="J300" s="120"/>
      <c r="K300" s="120"/>
      <c r="L300" s="120"/>
      <c r="M300" s="120"/>
      <c r="N300" s="120"/>
      <c r="O300" s="120"/>
      <c r="P300" s="28"/>
      <c r="Q300"/>
    </row>
    <row r="301" spans="1:17" ht="12.75">
      <c r="A301" s="118">
        <v>37229</v>
      </c>
      <c r="B301" s="105" t="s">
        <v>191</v>
      </c>
      <c r="C301" s="29">
        <f>SUM(D301:M301)</f>
        <v>100000</v>
      </c>
      <c r="D301" s="120"/>
      <c r="E301" s="120"/>
      <c r="F301" s="120"/>
      <c r="G301" s="120"/>
      <c r="H301" s="120">
        <v>100000</v>
      </c>
      <c r="I301" s="120"/>
      <c r="J301" s="120"/>
      <c r="K301" s="120"/>
      <c r="L301" s="120"/>
      <c r="M301" s="120"/>
      <c r="N301" s="120"/>
      <c r="O301" s="120"/>
      <c r="P301" s="28"/>
      <c r="Q301"/>
    </row>
    <row r="302" spans="1:17" ht="22.5">
      <c r="A302" s="106" t="s">
        <v>100</v>
      </c>
      <c r="B302" s="76" t="s">
        <v>101</v>
      </c>
      <c r="C302" s="134">
        <f>SUM(C303)</f>
        <v>98000</v>
      </c>
      <c r="D302" s="107"/>
      <c r="E302" s="107"/>
      <c r="F302" s="107"/>
      <c r="G302" s="107"/>
      <c r="H302" s="134">
        <f>SUM(H303)</f>
        <v>98000</v>
      </c>
      <c r="I302" s="107"/>
      <c r="J302" s="107"/>
      <c r="K302" s="107"/>
      <c r="L302" s="107"/>
      <c r="M302" s="107"/>
      <c r="N302" s="107"/>
      <c r="O302" s="107"/>
      <c r="P302" s="28"/>
      <c r="Q302"/>
    </row>
    <row r="303" spans="1:17" ht="22.5">
      <c r="A303" s="108" t="s">
        <v>102</v>
      </c>
      <c r="B303" s="80" t="s">
        <v>103</v>
      </c>
      <c r="C303" s="136">
        <f>SUM(C304)</f>
        <v>98000</v>
      </c>
      <c r="D303" s="109"/>
      <c r="E303" s="109"/>
      <c r="F303" s="109"/>
      <c r="G303" s="109"/>
      <c r="H303" s="136">
        <f>SUM(H304)</f>
        <v>98000</v>
      </c>
      <c r="I303" s="109"/>
      <c r="J303" s="109"/>
      <c r="K303" s="109"/>
      <c r="L303" s="109"/>
      <c r="M303" s="109"/>
      <c r="N303" s="109"/>
      <c r="O303" s="109"/>
      <c r="P303" s="28"/>
      <c r="Q303"/>
    </row>
    <row r="304" spans="1:17" s="152" customFormat="1" ht="22.5">
      <c r="A304" s="158">
        <v>4</v>
      </c>
      <c r="B304" s="87" t="s">
        <v>136</v>
      </c>
      <c r="C304" s="159">
        <f>SUM(C305)</f>
        <v>98000</v>
      </c>
      <c r="D304" s="112"/>
      <c r="E304" s="112"/>
      <c r="F304" s="112"/>
      <c r="G304" s="112"/>
      <c r="H304" s="159">
        <f>SUM(H305)</f>
        <v>98000</v>
      </c>
      <c r="I304" s="112"/>
      <c r="J304" s="112"/>
      <c r="K304" s="112"/>
      <c r="L304" s="112"/>
      <c r="M304" s="112"/>
      <c r="N304" s="112"/>
      <c r="O304" s="112"/>
      <c r="P304" s="146"/>
      <c r="Q304" s="147"/>
    </row>
    <row r="305" spans="1:17" ht="22.5">
      <c r="A305" s="118">
        <v>42</v>
      </c>
      <c r="B305" s="105" t="s">
        <v>192</v>
      </c>
      <c r="C305" s="164">
        <f>SUM(C306,C308)</f>
        <v>98000</v>
      </c>
      <c r="D305" s="120"/>
      <c r="E305" s="120"/>
      <c r="F305" s="120"/>
      <c r="G305" s="120"/>
      <c r="H305" s="164">
        <f>SUM(H306,H308)</f>
        <v>98000</v>
      </c>
      <c r="I305" s="120"/>
      <c r="J305" s="120"/>
      <c r="K305" s="120"/>
      <c r="L305" s="120"/>
      <c r="M305" s="120"/>
      <c r="N305" s="46">
        <f>C305</f>
        <v>98000</v>
      </c>
      <c r="O305" s="46">
        <f>C305</f>
        <v>98000</v>
      </c>
      <c r="P305" s="28"/>
      <c r="Q305"/>
    </row>
    <row r="306" spans="1:17" ht="22.5">
      <c r="A306" s="118">
        <v>422</v>
      </c>
      <c r="B306" s="105" t="s">
        <v>193</v>
      </c>
      <c r="C306" s="164">
        <f>SUM(C307)</f>
        <v>28000</v>
      </c>
      <c r="D306" s="120"/>
      <c r="E306" s="120"/>
      <c r="F306" s="120"/>
      <c r="G306" s="120"/>
      <c r="H306" s="164">
        <f>SUM(H307)</f>
        <v>28000</v>
      </c>
      <c r="I306" s="120"/>
      <c r="J306" s="120"/>
      <c r="K306" s="120"/>
      <c r="L306" s="120"/>
      <c r="M306" s="120"/>
      <c r="N306" s="120"/>
      <c r="O306" s="120"/>
      <c r="P306" s="28"/>
      <c r="Q306"/>
    </row>
    <row r="307" spans="1:17" ht="22.5">
      <c r="A307" s="118">
        <v>42211</v>
      </c>
      <c r="B307" s="105" t="s">
        <v>194</v>
      </c>
      <c r="C307" s="29">
        <f>SUM(D307:M307)</f>
        <v>28000</v>
      </c>
      <c r="D307" s="120"/>
      <c r="E307" s="120"/>
      <c r="F307" s="120"/>
      <c r="G307" s="120"/>
      <c r="H307" s="120">
        <v>28000</v>
      </c>
      <c r="I307" s="120"/>
      <c r="J307" s="120"/>
      <c r="K307" s="120"/>
      <c r="L307" s="120"/>
      <c r="M307" s="120"/>
      <c r="N307" s="120"/>
      <c r="O307" s="120"/>
      <c r="P307" s="28"/>
      <c r="Q307"/>
    </row>
    <row r="308" spans="1:17" ht="12.75">
      <c r="A308" s="118">
        <v>424</v>
      </c>
      <c r="B308" s="105" t="s">
        <v>195</v>
      </c>
      <c r="C308" s="164">
        <f>SUM(C309)</f>
        <v>70000</v>
      </c>
      <c r="D308" s="120"/>
      <c r="E308" s="120"/>
      <c r="F308" s="120"/>
      <c r="G308" s="120"/>
      <c r="H308" s="164">
        <f>SUM(H309)</f>
        <v>70000</v>
      </c>
      <c r="I308" s="120"/>
      <c r="J308" s="120"/>
      <c r="K308" s="120"/>
      <c r="L308" s="120"/>
      <c r="M308" s="120"/>
      <c r="N308" s="120"/>
      <c r="O308" s="120"/>
      <c r="P308" s="28"/>
      <c r="Q308"/>
    </row>
    <row r="309" spans="1:17" ht="12.75">
      <c r="A309" s="118">
        <v>42411</v>
      </c>
      <c r="B309" s="105" t="s">
        <v>195</v>
      </c>
      <c r="C309" s="29">
        <f>SUM(D309:M309)</f>
        <v>70000</v>
      </c>
      <c r="D309" s="120"/>
      <c r="E309" s="120"/>
      <c r="F309" s="120"/>
      <c r="G309" s="120"/>
      <c r="H309" s="120">
        <v>70000</v>
      </c>
      <c r="I309" s="120"/>
      <c r="J309" s="120"/>
      <c r="K309" s="120"/>
      <c r="L309" s="120"/>
      <c r="M309" s="120"/>
      <c r="N309" s="120"/>
      <c r="O309" s="120"/>
      <c r="P309" s="28"/>
      <c r="Q309"/>
    </row>
    <row r="310" spans="1:17" ht="12.75">
      <c r="A310" s="118"/>
      <c r="B310" s="105"/>
      <c r="C310" s="164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28"/>
      <c r="Q310"/>
    </row>
    <row r="311" spans="1:17" ht="22.5">
      <c r="A311" s="113" t="s">
        <v>196</v>
      </c>
      <c r="B311" s="114" t="s">
        <v>197</v>
      </c>
      <c r="C311" s="160">
        <f aca="true" t="shared" si="12" ref="C311:C316">SUM(C312)</f>
        <v>700</v>
      </c>
      <c r="D311" s="115"/>
      <c r="E311" s="115"/>
      <c r="F311" s="115"/>
      <c r="G311" s="115"/>
      <c r="H311" s="115"/>
      <c r="I311" s="160">
        <f aca="true" t="shared" si="13" ref="I311:I316">SUM(I312)</f>
        <v>700</v>
      </c>
      <c r="J311" s="115"/>
      <c r="K311" s="115"/>
      <c r="L311" s="115"/>
      <c r="M311" s="115"/>
      <c r="N311" s="115"/>
      <c r="O311" s="115"/>
      <c r="P311" s="28"/>
      <c r="Q311"/>
    </row>
    <row r="312" spans="1:17" ht="22.5">
      <c r="A312" s="106" t="s">
        <v>72</v>
      </c>
      <c r="B312" s="57" t="s">
        <v>73</v>
      </c>
      <c r="C312" s="134">
        <f t="shared" si="12"/>
        <v>700</v>
      </c>
      <c r="D312" s="107"/>
      <c r="E312" s="107"/>
      <c r="F312" s="107"/>
      <c r="G312" s="107"/>
      <c r="H312" s="107"/>
      <c r="I312" s="134">
        <f t="shared" si="13"/>
        <v>700</v>
      </c>
      <c r="J312" s="107"/>
      <c r="K312" s="107"/>
      <c r="L312" s="107"/>
      <c r="M312" s="107"/>
      <c r="N312" s="107"/>
      <c r="O312" s="107"/>
      <c r="P312" s="28"/>
      <c r="Q312"/>
    </row>
    <row r="313" spans="1:17" ht="33.75">
      <c r="A313" s="108" t="s">
        <v>146</v>
      </c>
      <c r="B313" s="116" t="s">
        <v>147</v>
      </c>
      <c r="C313" s="136">
        <f t="shared" si="12"/>
        <v>700</v>
      </c>
      <c r="D313" s="109"/>
      <c r="E313" s="109"/>
      <c r="F313" s="109"/>
      <c r="G313" s="109"/>
      <c r="H313" s="109"/>
      <c r="I313" s="136">
        <f t="shared" si="13"/>
        <v>700</v>
      </c>
      <c r="J313" s="109"/>
      <c r="K313" s="109"/>
      <c r="L313" s="109"/>
      <c r="M313" s="109"/>
      <c r="N313" s="109"/>
      <c r="O313" s="109"/>
      <c r="P313" s="28"/>
      <c r="Q313"/>
    </row>
    <row r="314" spans="1:17" s="152" customFormat="1" ht="12.75">
      <c r="A314" s="158">
        <v>3</v>
      </c>
      <c r="B314" s="144" t="s">
        <v>148</v>
      </c>
      <c r="C314" s="159">
        <f t="shared" si="12"/>
        <v>700</v>
      </c>
      <c r="D314" s="112"/>
      <c r="E314" s="112"/>
      <c r="F314" s="112"/>
      <c r="G314" s="112"/>
      <c r="H314" s="112"/>
      <c r="I314" s="159">
        <f t="shared" si="13"/>
        <v>700</v>
      </c>
      <c r="J314" s="112"/>
      <c r="K314" s="112"/>
      <c r="L314" s="112"/>
      <c r="M314" s="112"/>
      <c r="N314" s="112"/>
      <c r="O314" s="112"/>
      <c r="P314" s="146"/>
      <c r="Q314" s="147"/>
    </row>
    <row r="315" spans="1:17" ht="12.75">
      <c r="A315" s="118">
        <v>32</v>
      </c>
      <c r="B315" s="105" t="s">
        <v>60</v>
      </c>
      <c r="C315" s="164">
        <f t="shared" si="12"/>
        <v>700</v>
      </c>
      <c r="D315" s="120"/>
      <c r="E315" s="120"/>
      <c r="F315" s="120"/>
      <c r="G315" s="120"/>
      <c r="H315" s="120"/>
      <c r="I315" s="164">
        <f t="shared" si="13"/>
        <v>700</v>
      </c>
      <c r="J315" s="120"/>
      <c r="K315" s="120"/>
      <c r="L315" s="120"/>
      <c r="M315" s="120"/>
      <c r="N315" s="46">
        <f>C315</f>
        <v>700</v>
      </c>
      <c r="O315" s="46">
        <f>C315</f>
        <v>700</v>
      </c>
      <c r="P315" s="28"/>
      <c r="Q315"/>
    </row>
    <row r="316" spans="1:17" ht="12.75">
      <c r="A316" s="118">
        <v>322</v>
      </c>
      <c r="B316" s="105" t="s">
        <v>95</v>
      </c>
      <c r="C316" s="164">
        <f t="shared" si="12"/>
        <v>700</v>
      </c>
      <c r="D316" s="120"/>
      <c r="E316" s="120"/>
      <c r="F316" s="120"/>
      <c r="G316" s="120"/>
      <c r="H316" s="120"/>
      <c r="I316" s="164">
        <f t="shared" si="13"/>
        <v>700</v>
      </c>
      <c r="J316" s="120"/>
      <c r="K316" s="120"/>
      <c r="L316" s="120"/>
      <c r="M316" s="120"/>
      <c r="N316" s="120"/>
      <c r="O316" s="120"/>
      <c r="P316" s="28"/>
      <c r="Q316"/>
    </row>
    <row r="317" spans="1:17" ht="12.75">
      <c r="A317" s="118">
        <v>32219</v>
      </c>
      <c r="B317" s="105" t="s">
        <v>198</v>
      </c>
      <c r="C317" s="29">
        <f>SUM(D317:M317)</f>
        <v>700</v>
      </c>
      <c r="D317" s="120"/>
      <c r="E317" s="120"/>
      <c r="F317" s="120"/>
      <c r="G317" s="120"/>
      <c r="H317" s="120"/>
      <c r="I317" s="120">
        <v>700</v>
      </c>
      <c r="J317" s="120"/>
      <c r="K317" s="120"/>
      <c r="L317" s="120"/>
      <c r="M317" s="120"/>
      <c r="N317" s="120"/>
      <c r="O317" s="120"/>
      <c r="P317" s="28"/>
      <c r="Q317"/>
    </row>
    <row r="318" spans="1:17" ht="12.75">
      <c r="A318" s="118"/>
      <c r="B318" s="105"/>
      <c r="C318" s="164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28"/>
      <c r="Q318"/>
    </row>
    <row r="319" spans="1:17" ht="22.5">
      <c r="A319" s="113" t="s">
        <v>199</v>
      </c>
      <c r="B319" s="114" t="s">
        <v>200</v>
      </c>
      <c r="C319" s="160">
        <f>SUM(C320)</f>
        <v>15600</v>
      </c>
      <c r="D319" s="115"/>
      <c r="E319" s="115"/>
      <c r="F319" s="115"/>
      <c r="G319" s="115"/>
      <c r="H319" s="115"/>
      <c r="I319" s="115"/>
      <c r="J319" s="160">
        <f>SUM(J320)</f>
        <v>15600</v>
      </c>
      <c r="K319" s="115"/>
      <c r="L319" s="115"/>
      <c r="M319" s="160">
        <f>SUM(M320)</f>
        <v>0</v>
      </c>
      <c r="N319" s="115"/>
      <c r="O319" s="115"/>
      <c r="P319" s="28"/>
      <c r="Q319"/>
    </row>
    <row r="320" spans="1:17" ht="22.5">
      <c r="A320" s="106" t="s">
        <v>72</v>
      </c>
      <c r="B320" s="57" t="s">
        <v>73</v>
      </c>
      <c r="C320" s="134">
        <f>SUM(C321)</f>
        <v>15600</v>
      </c>
      <c r="D320" s="107"/>
      <c r="E320" s="107"/>
      <c r="F320" s="107"/>
      <c r="G320" s="107"/>
      <c r="H320" s="107"/>
      <c r="I320" s="107"/>
      <c r="J320" s="134">
        <f>SUM(J321)</f>
        <v>15600</v>
      </c>
      <c r="K320" s="107"/>
      <c r="L320" s="107"/>
      <c r="M320" s="134">
        <f>SUM(M321)</f>
        <v>0</v>
      </c>
      <c r="N320" s="107"/>
      <c r="O320" s="107"/>
      <c r="P320" s="28"/>
      <c r="Q320"/>
    </row>
    <row r="321" spans="1:17" ht="22.5">
      <c r="A321" s="108" t="s">
        <v>201</v>
      </c>
      <c r="B321" s="116" t="s">
        <v>202</v>
      </c>
      <c r="C321" s="136">
        <f>SUM(C322)</f>
        <v>15600</v>
      </c>
      <c r="D321" s="109"/>
      <c r="E321" s="109"/>
      <c r="F321" s="109"/>
      <c r="G321" s="109"/>
      <c r="H321" s="109"/>
      <c r="I321" s="109"/>
      <c r="J321" s="136">
        <f>SUM(J322)</f>
        <v>15600</v>
      </c>
      <c r="K321" s="109"/>
      <c r="L321" s="109"/>
      <c r="M321" s="136">
        <f>SUM(M322)</f>
        <v>0</v>
      </c>
      <c r="N321" s="109"/>
      <c r="O321" s="109"/>
      <c r="P321" s="28"/>
      <c r="Q321"/>
    </row>
    <row r="322" spans="1:17" s="152" customFormat="1" ht="12.75">
      <c r="A322" s="158">
        <v>3</v>
      </c>
      <c r="B322" s="144" t="s">
        <v>148</v>
      </c>
      <c r="C322" s="159">
        <f>SUM(C323,C328)</f>
        <v>15600</v>
      </c>
      <c r="D322" s="112"/>
      <c r="E322" s="112"/>
      <c r="F322" s="112"/>
      <c r="G322" s="112"/>
      <c r="H322" s="112"/>
      <c r="I322" s="112"/>
      <c r="J322" s="112">
        <f>SUM(J328)</f>
        <v>15600</v>
      </c>
      <c r="K322" s="112"/>
      <c r="L322" s="112"/>
      <c r="M322" s="159">
        <f>SUM(M323,M328)</f>
        <v>0</v>
      </c>
      <c r="N322" s="112"/>
      <c r="O322" s="112"/>
      <c r="P322" s="146"/>
      <c r="Q322" s="147"/>
    </row>
    <row r="323" spans="1:17" ht="12.75">
      <c r="A323" s="118">
        <v>31</v>
      </c>
      <c r="B323" s="105" t="s">
        <v>76</v>
      </c>
      <c r="C323" s="164">
        <f>SUM(C324,C326)</f>
        <v>0</v>
      </c>
      <c r="D323" s="120"/>
      <c r="E323" s="120"/>
      <c r="F323" s="120"/>
      <c r="G323" s="120"/>
      <c r="H323" s="120"/>
      <c r="I323" s="120"/>
      <c r="J323" s="120"/>
      <c r="K323" s="120"/>
      <c r="L323" s="120"/>
      <c r="M323" s="164">
        <f>SUM(M324,M326)</f>
        <v>0</v>
      </c>
      <c r="N323" s="46">
        <f>C323</f>
        <v>0</v>
      </c>
      <c r="O323" s="46">
        <f>C323</f>
        <v>0</v>
      </c>
      <c r="P323" s="28"/>
      <c r="Q323"/>
    </row>
    <row r="324" spans="1:17" ht="12.75">
      <c r="A324" s="118">
        <v>311</v>
      </c>
      <c r="B324" s="105" t="s">
        <v>156</v>
      </c>
      <c r="C324" s="164">
        <f>SUM(C325)</f>
        <v>0</v>
      </c>
      <c r="D324" s="120"/>
      <c r="E324" s="120"/>
      <c r="F324" s="120"/>
      <c r="G324" s="120"/>
      <c r="H324" s="120"/>
      <c r="I324" s="120"/>
      <c r="J324" s="120"/>
      <c r="K324" s="120"/>
      <c r="L324" s="120"/>
      <c r="M324" s="164">
        <f>SUM(M325)</f>
        <v>0</v>
      </c>
      <c r="N324" s="120"/>
      <c r="O324" s="120"/>
      <c r="P324" s="28"/>
      <c r="Q324"/>
    </row>
    <row r="325" spans="1:17" ht="12.75">
      <c r="A325" s="118">
        <v>31111</v>
      </c>
      <c r="B325" s="105" t="s">
        <v>88</v>
      </c>
      <c r="C325" s="29">
        <f>SUM(D325:M325)</f>
        <v>0</v>
      </c>
      <c r="D325" s="120"/>
      <c r="E325" s="120"/>
      <c r="F325" s="120"/>
      <c r="G325" s="120"/>
      <c r="H325" s="120"/>
      <c r="I325" s="120"/>
      <c r="J325" s="120"/>
      <c r="K325" s="120"/>
      <c r="L325" s="120"/>
      <c r="M325" s="120">
        <v>0</v>
      </c>
      <c r="N325" s="120"/>
      <c r="O325" s="120"/>
      <c r="P325" s="28"/>
      <c r="Q325"/>
    </row>
    <row r="326" spans="1:17" ht="12.75">
      <c r="A326" s="118">
        <v>313</v>
      </c>
      <c r="B326" s="105" t="s">
        <v>89</v>
      </c>
      <c r="C326" s="164">
        <f>SUM(C327)</f>
        <v>0</v>
      </c>
      <c r="D326" s="120"/>
      <c r="E326" s="120"/>
      <c r="F326" s="120"/>
      <c r="G326" s="120"/>
      <c r="H326" s="120"/>
      <c r="I326" s="120"/>
      <c r="J326" s="120"/>
      <c r="K326" s="120"/>
      <c r="L326" s="120"/>
      <c r="M326" s="164">
        <f>SUM(M327)</f>
        <v>0</v>
      </c>
      <c r="N326" s="120"/>
      <c r="O326" s="120"/>
      <c r="P326" s="28"/>
      <c r="Q326"/>
    </row>
    <row r="327" spans="1:17" ht="22.5">
      <c r="A327" s="118">
        <v>31321</v>
      </c>
      <c r="B327" s="105" t="s">
        <v>203</v>
      </c>
      <c r="C327" s="29">
        <f>SUM(D327:M327)</f>
        <v>0</v>
      </c>
      <c r="D327" s="120"/>
      <c r="E327" s="120"/>
      <c r="F327" s="120"/>
      <c r="G327" s="120"/>
      <c r="H327" s="120"/>
      <c r="I327" s="120"/>
      <c r="J327" s="120"/>
      <c r="K327" s="120"/>
      <c r="L327" s="120"/>
      <c r="M327" s="120">
        <v>0</v>
      </c>
      <c r="N327" s="120"/>
      <c r="O327" s="120"/>
      <c r="P327" s="28"/>
      <c r="Q327"/>
    </row>
    <row r="328" spans="1:17" ht="12.75">
      <c r="A328" s="118">
        <v>32</v>
      </c>
      <c r="B328" s="105" t="s">
        <v>60</v>
      </c>
      <c r="C328" s="164">
        <f>SUM(C329)</f>
        <v>15600</v>
      </c>
      <c r="D328" s="120"/>
      <c r="E328" s="120"/>
      <c r="F328" s="120"/>
      <c r="G328" s="120"/>
      <c r="H328" s="120"/>
      <c r="I328" s="120"/>
      <c r="J328" s="164">
        <f>SUM(J329)</f>
        <v>15600</v>
      </c>
      <c r="K328" s="120"/>
      <c r="L328" s="120"/>
      <c r="M328" s="120"/>
      <c r="N328" s="46">
        <f>C328</f>
        <v>15600</v>
      </c>
      <c r="O328" s="46">
        <f>C328</f>
        <v>15600</v>
      </c>
      <c r="P328" s="28"/>
      <c r="Q328"/>
    </row>
    <row r="329" spans="1:17" ht="19.5" customHeight="1">
      <c r="A329" s="118">
        <v>324</v>
      </c>
      <c r="B329" s="105" t="s">
        <v>204</v>
      </c>
      <c r="C329" s="164">
        <f>SUM(C330)</f>
        <v>15600</v>
      </c>
      <c r="D329" s="120"/>
      <c r="E329" s="120"/>
      <c r="F329" s="120"/>
      <c r="G329" s="120"/>
      <c r="H329" s="120"/>
      <c r="I329" s="120"/>
      <c r="J329" s="164">
        <f>SUM(J330)</f>
        <v>15600</v>
      </c>
      <c r="K329" s="120"/>
      <c r="L329" s="120"/>
      <c r="M329" s="120"/>
      <c r="N329" s="120"/>
      <c r="O329" s="120"/>
      <c r="P329" s="28"/>
      <c r="Q329"/>
    </row>
    <row r="330" spans="1:17" ht="12.75">
      <c r="A330" s="118">
        <v>32412</v>
      </c>
      <c r="B330" s="105" t="s">
        <v>205</v>
      </c>
      <c r="C330" s="29">
        <f>SUM(D330:M330)</f>
        <v>15600</v>
      </c>
      <c r="D330" s="120"/>
      <c r="E330" s="120"/>
      <c r="F330" s="120"/>
      <c r="G330" s="120"/>
      <c r="H330" s="120"/>
      <c r="I330" s="120"/>
      <c r="J330" s="120">
        <v>15600</v>
      </c>
      <c r="K330" s="120"/>
      <c r="L330" s="120"/>
      <c r="M330" s="120"/>
      <c r="N330" s="120"/>
      <c r="O330" s="120"/>
      <c r="P330" s="28"/>
      <c r="Q330"/>
    </row>
    <row r="331" spans="1:17" ht="12.75">
      <c r="A331" s="118"/>
      <c r="B331" s="105"/>
      <c r="C331" s="2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28"/>
      <c r="Q331"/>
    </row>
    <row r="332" spans="1:17" ht="22.5">
      <c r="A332" s="113" t="s">
        <v>414</v>
      </c>
      <c r="B332" s="114" t="s">
        <v>415</v>
      </c>
      <c r="C332" s="160">
        <f>SUM(C333)</f>
        <v>4000</v>
      </c>
      <c r="D332" s="115"/>
      <c r="E332" s="160">
        <f>SUM(E333)</f>
        <v>4000</v>
      </c>
      <c r="F332" s="115"/>
      <c r="G332" s="115"/>
      <c r="H332" s="115"/>
      <c r="I332" s="115"/>
      <c r="J332" s="160">
        <f>SUM(J333)</f>
        <v>0</v>
      </c>
      <c r="K332" s="115"/>
      <c r="L332" s="115"/>
      <c r="M332" s="160">
        <f>SUM(M333)</f>
        <v>0</v>
      </c>
      <c r="N332" s="115"/>
      <c r="O332" s="115"/>
      <c r="P332" s="28"/>
      <c r="Q332"/>
    </row>
    <row r="333" spans="1:17" ht="22.5">
      <c r="A333" s="106" t="s">
        <v>72</v>
      </c>
      <c r="B333" s="57" t="s">
        <v>73</v>
      </c>
      <c r="C333" s="134">
        <f>SUM(C334)</f>
        <v>4000</v>
      </c>
      <c r="D333" s="107"/>
      <c r="E333" s="134">
        <f>SUM(E334)</f>
        <v>4000</v>
      </c>
      <c r="F333" s="107"/>
      <c r="G333" s="107"/>
      <c r="H333" s="134">
        <f>SUM(H334)</f>
        <v>0</v>
      </c>
      <c r="I333" s="107"/>
      <c r="J333" s="107"/>
      <c r="K333" s="107"/>
      <c r="L333" s="107"/>
      <c r="M333" s="107"/>
      <c r="N333" s="107"/>
      <c r="O333" s="107"/>
      <c r="P333" s="28"/>
      <c r="Q333"/>
    </row>
    <row r="334" spans="1:17" ht="33.75">
      <c r="A334" s="108" t="s">
        <v>146</v>
      </c>
      <c r="B334" s="116" t="s">
        <v>147</v>
      </c>
      <c r="C334" s="136">
        <f>SUM(C335)</f>
        <v>4000</v>
      </c>
      <c r="D334" s="109"/>
      <c r="E334" s="136">
        <f>SUM(E335)</f>
        <v>4000</v>
      </c>
      <c r="F334" s="109"/>
      <c r="G334" s="109"/>
      <c r="H334" s="136">
        <f>SUM(H340)</f>
        <v>0</v>
      </c>
      <c r="I334" s="109"/>
      <c r="J334" s="109"/>
      <c r="K334" s="109"/>
      <c r="L334" s="109"/>
      <c r="M334" s="109"/>
      <c r="N334" s="109"/>
      <c r="O334" s="109"/>
      <c r="P334" s="28"/>
      <c r="Q334"/>
    </row>
    <row r="335" spans="1:17" ht="12.75">
      <c r="A335" s="158">
        <v>3</v>
      </c>
      <c r="B335" s="144" t="s">
        <v>148</v>
      </c>
      <c r="C335" s="278">
        <f>SUM(C336)</f>
        <v>4000</v>
      </c>
      <c r="D335" s="112"/>
      <c r="E335" s="278">
        <f>SUM(E336)</f>
        <v>4000</v>
      </c>
      <c r="F335" s="112"/>
      <c r="G335" s="112"/>
      <c r="H335" s="159"/>
      <c r="I335" s="112"/>
      <c r="J335" s="112"/>
      <c r="K335" s="112"/>
      <c r="L335" s="112"/>
      <c r="M335" s="112"/>
      <c r="N335" s="112"/>
      <c r="O335" s="112"/>
      <c r="P335" s="28"/>
      <c r="Q335"/>
    </row>
    <row r="336" spans="1:17" ht="12.75">
      <c r="A336" s="104">
        <v>32</v>
      </c>
      <c r="B336" s="105" t="s">
        <v>60</v>
      </c>
      <c r="C336" s="278">
        <f>SUM(C337,C339)</f>
        <v>4000</v>
      </c>
      <c r="D336" s="112"/>
      <c r="E336" s="278">
        <f>SUM(E337,E339)</f>
        <v>4000</v>
      </c>
      <c r="F336" s="112"/>
      <c r="G336" s="112"/>
      <c r="H336" s="159"/>
      <c r="I336" s="112"/>
      <c r="J336" s="112"/>
      <c r="K336" s="112"/>
      <c r="L336" s="112"/>
      <c r="M336" s="112"/>
      <c r="N336" s="46">
        <f>C336</f>
        <v>4000</v>
      </c>
      <c r="O336" s="46">
        <f>C336</f>
        <v>4000</v>
      </c>
      <c r="P336" s="28"/>
      <c r="Q336"/>
    </row>
    <row r="337" spans="1:17" ht="12.75">
      <c r="A337" s="104">
        <v>321</v>
      </c>
      <c r="B337" s="105" t="s">
        <v>179</v>
      </c>
      <c r="C337" s="278">
        <f>SUM(C338)</f>
        <v>2000</v>
      </c>
      <c r="D337" s="112"/>
      <c r="E337" s="278">
        <f>SUM(E338)</f>
        <v>2000</v>
      </c>
      <c r="F337" s="112"/>
      <c r="G337" s="112"/>
      <c r="H337" s="159"/>
      <c r="I337" s="112"/>
      <c r="J337" s="112"/>
      <c r="K337" s="112"/>
      <c r="L337" s="112"/>
      <c r="M337" s="112"/>
      <c r="N337" s="112"/>
      <c r="O337" s="112"/>
      <c r="P337" s="28"/>
      <c r="Q337"/>
    </row>
    <row r="338" spans="1:17" ht="12.75">
      <c r="A338" s="118">
        <v>32111</v>
      </c>
      <c r="B338" s="105" t="s">
        <v>208</v>
      </c>
      <c r="C338" s="29">
        <f>SUM(D338:M338)</f>
        <v>2000</v>
      </c>
      <c r="D338" s="112"/>
      <c r="E338" s="112">
        <v>2000</v>
      </c>
      <c r="F338" s="112"/>
      <c r="G338" s="112"/>
      <c r="H338" s="159"/>
      <c r="I338" s="112"/>
      <c r="J338" s="112"/>
      <c r="K338" s="112"/>
      <c r="L338" s="112"/>
      <c r="M338" s="112"/>
      <c r="N338" s="112"/>
      <c r="O338" s="112"/>
      <c r="P338" s="28"/>
      <c r="Q338"/>
    </row>
    <row r="339" spans="1:17" ht="12.75">
      <c r="A339" s="118">
        <v>323</v>
      </c>
      <c r="B339" s="105" t="s">
        <v>98</v>
      </c>
      <c r="C339" s="278">
        <f>SUM(C340)</f>
        <v>2000</v>
      </c>
      <c r="D339" s="112"/>
      <c r="E339" s="278">
        <f>SUM(E340)</f>
        <v>2000</v>
      </c>
      <c r="F339" s="112"/>
      <c r="G339" s="112"/>
      <c r="H339" s="159"/>
      <c r="I339" s="112"/>
      <c r="J339" s="112"/>
      <c r="K339" s="112"/>
      <c r="L339" s="112"/>
      <c r="M339" s="112"/>
      <c r="N339" s="112"/>
      <c r="O339" s="112"/>
      <c r="P339" s="28"/>
      <c r="Q339"/>
    </row>
    <row r="340" spans="1:17" ht="12.75">
      <c r="A340" s="104">
        <v>32319</v>
      </c>
      <c r="B340" s="105" t="s">
        <v>154</v>
      </c>
      <c r="C340" s="29">
        <f>SUM(D340:M340)</f>
        <v>2000</v>
      </c>
      <c r="D340" s="120"/>
      <c r="E340" s="120">
        <v>2000</v>
      </c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28"/>
      <c r="Q340"/>
    </row>
    <row r="341" spans="1:17" ht="12.75">
      <c r="A341" s="118"/>
      <c r="B341" s="105"/>
      <c r="C341" s="2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28"/>
      <c r="Q341"/>
    </row>
    <row r="342" spans="1:17" ht="12.75">
      <c r="A342" s="118"/>
      <c r="B342" s="105"/>
      <c r="C342" s="2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28"/>
      <c r="Q342"/>
    </row>
    <row r="343" spans="1:17" ht="12.75">
      <c r="A343" s="118"/>
      <c r="B343" s="105"/>
      <c r="C343" s="2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28"/>
      <c r="Q343"/>
    </row>
    <row r="344" spans="1:17" ht="12.75">
      <c r="A344" s="118"/>
      <c r="B344" s="105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28"/>
      <c r="Q344"/>
    </row>
    <row r="345" spans="1:17" ht="22.5">
      <c r="A345" s="168" t="s">
        <v>206</v>
      </c>
      <c r="B345" s="114" t="s">
        <v>207</v>
      </c>
      <c r="C345" s="160">
        <f>SUM(C346,C366)</f>
        <v>27000</v>
      </c>
      <c r="D345" s="115"/>
      <c r="E345" s="115"/>
      <c r="F345" s="115"/>
      <c r="G345" s="115"/>
      <c r="H345" s="115"/>
      <c r="I345" s="115"/>
      <c r="J345" s="115"/>
      <c r="K345" s="160">
        <f>SUM(K346,K366)</f>
        <v>22000</v>
      </c>
      <c r="L345" s="115"/>
      <c r="M345" s="160">
        <f>SUM(M346,M366)</f>
        <v>5000</v>
      </c>
      <c r="N345" s="115"/>
      <c r="O345" s="115"/>
      <c r="P345" s="28"/>
      <c r="Q345"/>
    </row>
    <row r="346" spans="1:17" ht="22.5">
      <c r="A346" s="106" t="s">
        <v>58</v>
      </c>
      <c r="B346" s="57" t="s">
        <v>92</v>
      </c>
      <c r="C346" s="134">
        <f>SUM(C347)</f>
        <v>20000</v>
      </c>
      <c r="D346" s="107"/>
      <c r="E346" s="107"/>
      <c r="F346" s="107"/>
      <c r="G346" s="107"/>
      <c r="H346" s="107"/>
      <c r="I346" s="107"/>
      <c r="J346" s="107"/>
      <c r="K346" s="134">
        <f>SUM(K347)</f>
        <v>15000</v>
      </c>
      <c r="L346" s="107"/>
      <c r="M346" s="134">
        <f>SUM(M347)</f>
        <v>5000</v>
      </c>
      <c r="N346" s="107"/>
      <c r="O346" s="107"/>
      <c r="P346" s="28"/>
      <c r="Q346"/>
    </row>
    <row r="347" spans="1:17" ht="22.5">
      <c r="A347" s="108" t="s">
        <v>118</v>
      </c>
      <c r="B347" s="69" t="s">
        <v>43</v>
      </c>
      <c r="C347" s="136">
        <f>SUM(C348)</f>
        <v>20000</v>
      </c>
      <c r="D347" s="109"/>
      <c r="E347" s="109"/>
      <c r="F347" s="109"/>
      <c r="G347" s="109"/>
      <c r="H347" s="109"/>
      <c r="I347" s="109"/>
      <c r="J347" s="109"/>
      <c r="K347" s="136">
        <f>SUM(K348)</f>
        <v>15000</v>
      </c>
      <c r="L347" s="109"/>
      <c r="M347" s="136">
        <f>SUM(M348)</f>
        <v>5000</v>
      </c>
      <c r="N347" s="109"/>
      <c r="O347" s="109"/>
      <c r="P347" s="28"/>
      <c r="Q347"/>
    </row>
    <row r="348" spans="1:17" s="152" customFormat="1" ht="12.75">
      <c r="A348" s="158">
        <v>3</v>
      </c>
      <c r="B348" s="144" t="s">
        <v>148</v>
      </c>
      <c r="C348" s="159">
        <f>SUM(C349)</f>
        <v>20000</v>
      </c>
      <c r="D348" s="112"/>
      <c r="E348" s="112"/>
      <c r="F348" s="112"/>
      <c r="G348" s="112"/>
      <c r="H348" s="112"/>
      <c r="I348" s="112"/>
      <c r="J348" s="112"/>
      <c r="K348" s="159">
        <f>SUM(K349)</f>
        <v>15000</v>
      </c>
      <c r="L348" s="112"/>
      <c r="M348" s="159">
        <f>SUM(M349)</f>
        <v>5000</v>
      </c>
      <c r="N348" s="112"/>
      <c r="O348" s="112"/>
      <c r="P348" s="146"/>
      <c r="Q348" s="147"/>
    </row>
    <row r="349" spans="1:17" ht="12.75">
      <c r="A349" s="118">
        <v>32</v>
      </c>
      <c r="B349" s="105" t="s">
        <v>60</v>
      </c>
      <c r="C349" s="164">
        <f>SUM(C350,C355,C361)</f>
        <v>20000</v>
      </c>
      <c r="D349" s="120"/>
      <c r="E349" s="120"/>
      <c r="F349" s="120"/>
      <c r="G349" s="120"/>
      <c r="H349" s="120"/>
      <c r="I349" s="120"/>
      <c r="J349" s="120"/>
      <c r="K349" s="164">
        <f>SUM(K350,K355,K361)</f>
        <v>15000</v>
      </c>
      <c r="L349" s="120"/>
      <c r="M349" s="164">
        <f>SUM(M350,M355,M361)</f>
        <v>5000</v>
      </c>
      <c r="N349" s="46">
        <f>C349</f>
        <v>20000</v>
      </c>
      <c r="O349" s="46">
        <f>C349</f>
        <v>20000</v>
      </c>
      <c r="P349" s="28"/>
      <c r="Q349"/>
    </row>
    <row r="350" spans="1:17" ht="12.75">
      <c r="A350" s="118">
        <v>321</v>
      </c>
      <c r="B350" s="105" t="s">
        <v>91</v>
      </c>
      <c r="C350" s="164">
        <f>SUM(C351,C352,C353,C354)</f>
        <v>5000</v>
      </c>
      <c r="D350" s="120"/>
      <c r="E350" s="120"/>
      <c r="F350" s="120"/>
      <c r="G350" s="120"/>
      <c r="H350" s="120"/>
      <c r="I350" s="120"/>
      <c r="J350" s="120"/>
      <c r="K350" s="164">
        <f>SUM(K351,K352,K353,K354)</f>
        <v>3000</v>
      </c>
      <c r="L350" s="120"/>
      <c r="M350" s="164">
        <f>SUM(M351,M352,M353,M354)</f>
        <v>2000</v>
      </c>
      <c r="N350" s="120"/>
      <c r="O350" s="120"/>
      <c r="P350" s="28"/>
      <c r="Q350"/>
    </row>
    <row r="351" spans="1:17" ht="12.75">
      <c r="A351" s="118">
        <v>32111</v>
      </c>
      <c r="B351" s="105" t="s">
        <v>208</v>
      </c>
      <c r="C351" s="29">
        <f>SUM(D351:M351)</f>
        <v>500</v>
      </c>
      <c r="D351" s="120"/>
      <c r="E351" s="120"/>
      <c r="F351" s="120"/>
      <c r="G351" s="120"/>
      <c r="H351" s="120"/>
      <c r="I351" s="120"/>
      <c r="J351" s="120"/>
      <c r="K351" s="120">
        <v>500</v>
      </c>
      <c r="L351" s="120"/>
      <c r="M351" s="120"/>
      <c r="N351" s="120"/>
      <c r="O351" s="120"/>
      <c r="P351" s="28"/>
      <c r="Q351"/>
    </row>
    <row r="352" spans="1:17" ht="12.75">
      <c r="A352" s="118">
        <v>32112</v>
      </c>
      <c r="B352" s="105" t="s">
        <v>209</v>
      </c>
      <c r="C352" s="29">
        <f>SUM(D352:M352)</f>
        <v>2000</v>
      </c>
      <c r="D352" s="120"/>
      <c r="E352" s="120"/>
      <c r="F352" s="120"/>
      <c r="G352" s="120"/>
      <c r="H352" s="120"/>
      <c r="I352" s="120"/>
      <c r="J352" s="120"/>
      <c r="K352" s="120"/>
      <c r="L352" s="120"/>
      <c r="M352" s="120">
        <v>2000</v>
      </c>
      <c r="N352" s="120"/>
      <c r="O352" s="120"/>
      <c r="P352" s="28"/>
      <c r="Q352"/>
    </row>
    <row r="353" spans="1:17" ht="12.75">
      <c r="A353" s="118">
        <v>32112</v>
      </c>
      <c r="B353" s="105" t="s">
        <v>209</v>
      </c>
      <c r="C353" s="29">
        <f>SUM(D353:M353)</f>
        <v>2400</v>
      </c>
      <c r="D353" s="120"/>
      <c r="E353" s="120"/>
      <c r="F353" s="120"/>
      <c r="G353" s="120"/>
      <c r="H353" s="120"/>
      <c r="I353" s="120"/>
      <c r="J353" s="120"/>
      <c r="K353" s="120">
        <v>2400</v>
      </c>
      <c r="L353" s="120"/>
      <c r="M353" s="120"/>
      <c r="N353" s="120"/>
      <c r="O353" s="120"/>
      <c r="P353" s="28"/>
      <c r="Q353"/>
    </row>
    <row r="354" spans="1:17" ht="12.75">
      <c r="A354" s="118">
        <v>32115</v>
      </c>
      <c r="B354" s="105" t="s">
        <v>180</v>
      </c>
      <c r="C354" s="29">
        <f>SUM(D354:M354)</f>
        <v>100</v>
      </c>
      <c r="D354" s="120"/>
      <c r="E354" s="120"/>
      <c r="F354" s="120"/>
      <c r="G354" s="120"/>
      <c r="H354" s="120"/>
      <c r="I354" s="120"/>
      <c r="J354" s="120"/>
      <c r="K354" s="120">
        <v>100</v>
      </c>
      <c r="L354" s="120"/>
      <c r="M354" s="120"/>
      <c r="N354" s="120"/>
      <c r="O354" s="120"/>
      <c r="P354" s="28"/>
      <c r="Q354"/>
    </row>
    <row r="355" spans="1:17" ht="12.75">
      <c r="A355" s="118">
        <v>322</v>
      </c>
      <c r="B355" s="105" t="s">
        <v>210</v>
      </c>
      <c r="C355" s="164">
        <f>SUM(C356,C357,C358,C359,C360)</f>
        <v>9000</v>
      </c>
      <c r="D355" s="120"/>
      <c r="E355" s="120"/>
      <c r="F355" s="120"/>
      <c r="G355" s="120"/>
      <c r="H355" s="120"/>
      <c r="I355" s="120"/>
      <c r="J355" s="120"/>
      <c r="K355" s="164">
        <f>SUM(K356,K357,K358,K359,K360)</f>
        <v>6000</v>
      </c>
      <c r="L355" s="120"/>
      <c r="M355" s="164">
        <f>SUM(M356,M357,M358,M359,M360)</f>
        <v>3000</v>
      </c>
      <c r="N355" s="120"/>
      <c r="O355" s="120"/>
      <c r="P355" s="28"/>
      <c r="Q355"/>
    </row>
    <row r="356" spans="1:17" ht="12.75">
      <c r="A356" s="118">
        <v>32219</v>
      </c>
      <c r="B356" s="105" t="s">
        <v>198</v>
      </c>
      <c r="C356" s="29">
        <f>SUM(D356:M356)</f>
        <v>1000</v>
      </c>
      <c r="D356" s="120"/>
      <c r="E356" s="120"/>
      <c r="F356" s="120"/>
      <c r="G356" s="120"/>
      <c r="H356" s="120"/>
      <c r="I356" s="120"/>
      <c r="J356" s="120"/>
      <c r="K356" s="120">
        <v>1000</v>
      </c>
      <c r="L356" s="120"/>
      <c r="M356" s="120"/>
      <c r="N356" s="120"/>
      <c r="O356" s="120"/>
      <c r="P356" s="28"/>
      <c r="Q356"/>
    </row>
    <row r="357" spans="1:17" ht="12.75">
      <c r="A357" s="118">
        <v>32241</v>
      </c>
      <c r="B357" s="105" t="s">
        <v>211</v>
      </c>
      <c r="C357" s="29">
        <f>SUM(D357:M357)</f>
        <v>4000</v>
      </c>
      <c r="D357" s="120"/>
      <c r="E357" s="120"/>
      <c r="F357" s="120"/>
      <c r="G357" s="120"/>
      <c r="H357" s="120"/>
      <c r="I357" s="120"/>
      <c r="J357" s="120"/>
      <c r="K357" s="120">
        <v>2000</v>
      </c>
      <c r="L357" s="120"/>
      <c r="M357" s="120">
        <v>2000</v>
      </c>
      <c r="N357" s="120"/>
      <c r="O357" s="120"/>
      <c r="P357" s="28"/>
      <c r="Q357"/>
    </row>
    <row r="358" spans="1:17" ht="12.75">
      <c r="A358" s="118">
        <v>32242</v>
      </c>
      <c r="B358" s="105" t="s">
        <v>105</v>
      </c>
      <c r="C358" s="29">
        <f>SUM(D358:M358)</f>
        <v>1000</v>
      </c>
      <c r="D358" s="120"/>
      <c r="E358" s="120"/>
      <c r="F358" s="120"/>
      <c r="G358" s="120"/>
      <c r="H358" s="120"/>
      <c r="I358" s="120"/>
      <c r="J358" s="120"/>
      <c r="K358" s="120">
        <v>1000</v>
      </c>
      <c r="L358" s="120"/>
      <c r="M358" s="120"/>
      <c r="N358" s="120"/>
      <c r="O358" s="120"/>
      <c r="P358" s="28"/>
      <c r="Q358"/>
    </row>
    <row r="359" spans="1:17" ht="12.75">
      <c r="A359" s="118">
        <v>32243</v>
      </c>
      <c r="B359" s="105" t="s">
        <v>105</v>
      </c>
      <c r="C359" s="29">
        <f>SUM(D359:M359)</f>
        <v>1000</v>
      </c>
      <c r="D359" s="120"/>
      <c r="E359" s="120"/>
      <c r="F359" s="120"/>
      <c r="G359" s="120"/>
      <c r="H359" s="120"/>
      <c r="I359" s="120"/>
      <c r="J359" s="120"/>
      <c r="K359" s="120"/>
      <c r="L359" s="120"/>
      <c r="M359" s="120">
        <v>1000</v>
      </c>
      <c r="N359" s="120"/>
      <c r="O359" s="120"/>
      <c r="P359" s="28"/>
      <c r="Q359"/>
    </row>
    <row r="360" spans="1:17" ht="12.75">
      <c r="A360" s="118">
        <v>32251</v>
      </c>
      <c r="B360" s="105" t="s">
        <v>21</v>
      </c>
      <c r="C360" s="29">
        <f>SUM(D360:M360)</f>
        <v>2000</v>
      </c>
      <c r="D360" s="120"/>
      <c r="E360" s="120"/>
      <c r="F360" s="120"/>
      <c r="G360" s="120"/>
      <c r="H360" s="120"/>
      <c r="I360" s="120"/>
      <c r="J360" s="120"/>
      <c r="K360" s="120">
        <v>2000</v>
      </c>
      <c r="L360" s="120"/>
      <c r="M360" s="120"/>
      <c r="N360" s="120"/>
      <c r="O360" s="120"/>
      <c r="P360" s="28"/>
      <c r="Q360"/>
    </row>
    <row r="361" spans="1:17" ht="12.75">
      <c r="A361" s="118">
        <v>323</v>
      </c>
      <c r="B361" s="105" t="s">
        <v>98</v>
      </c>
      <c r="C361" s="164">
        <f>SUM(C362,C363,C364)</f>
        <v>6000</v>
      </c>
      <c r="D361" s="120"/>
      <c r="E361" s="120"/>
      <c r="F361" s="120"/>
      <c r="G361" s="120"/>
      <c r="H361" s="120"/>
      <c r="I361" s="120"/>
      <c r="J361" s="120"/>
      <c r="K361" s="164">
        <f>SUM(K362,K363,K364)</f>
        <v>6000</v>
      </c>
      <c r="L361" s="120"/>
      <c r="M361" s="164">
        <f>SUM(M362,M363,M364)</f>
        <v>0</v>
      </c>
      <c r="N361" s="120"/>
      <c r="O361" s="120"/>
      <c r="P361" s="28"/>
      <c r="Q361"/>
    </row>
    <row r="362" spans="1:17" ht="12.75">
      <c r="A362" s="118">
        <v>32321</v>
      </c>
      <c r="B362" s="105" t="s">
        <v>212</v>
      </c>
      <c r="C362" s="29">
        <f>SUM(D362:M362)</f>
        <v>2000</v>
      </c>
      <c r="D362" s="120"/>
      <c r="E362" s="120"/>
      <c r="F362" s="120"/>
      <c r="G362" s="120"/>
      <c r="H362" s="120"/>
      <c r="I362" s="120"/>
      <c r="J362" s="120"/>
      <c r="K362" s="120">
        <v>2000</v>
      </c>
      <c r="L362" s="120"/>
      <c r="M362" s="120"/>
      <c r="N362" s="120"/>
      <c r="O362" s="120"/>
      <c r="P362" s="28"/>
      <c r="Q362"/>
    </row>
    <row r="363" spans="1:17" ht="12.75">
      <c r="A363" s="118">
        <v>32322</v>
      </c>
      <c r="B363" s="105" t="s">
        <v>213</v>
      </c>
      <c r="C363" s="29">
        <f>SUM(D363:M363)</f>
        <v>3000</v>
      </c>
      <c r="D363" s="120"/>
      <c r="E363" s="120"/>
      <c r="F363" s="120"/>
      <c r="G363" s="120"/>
      <c r="H363" s="120"/>
      <c r="I363" s="120"/>
      <c r="J363" s="120"/>
      <c r="K363" s="120">
        <v>3000</v>
      </c>
      <c r="L363" s="120"/>
      <c r="M363" s="120"/>
      <c r="N363" s="120"/>
      <c r="O363" s="120"/>
      <c r="P363" s="28"/>
      <c r="Q363"/>
    </row>
    <row r="364" spans="1:17" ht="12.75">
      <c r="A364" s="118">
        <v>32391</v>
      </c>
      <c r="B364" s="105" t="s">
        <v>214</v>
      </c>
      <c r="C364" s="29">
        <f>SUM(D364:M364)</f>
        <v>1000</v>
      </c>
      <c r="D364" s="120"/>
      <c r="E364" s="120"/>
      <c r="F364" s="120"/>
      <c r="G364" s="120"/>
      <c r="H364" s="120"/>
      <c r="I364" s="120"/>
      <c r="J364" s="120"/>
      <c r="K364" s="120">
        <v>1000</v>
      </c>
      <c r="L364" s="120"/>
      <c r="M364" s="120"/>
      <c r="N364" s="120"/>
      <c r="O364" s="120"/>
      <c r="P364" s="28"/>
      <c r="Q364"/>
    </row>
    <row r="365" spans="1:17" ht="12.75">
      <c r="A365" s="118"/>
      <c r="B365" s="105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28"/>
      <c r="Q365"/>
    </row>
    <row r="366" spans="1:17" ht="22.5">
      <c r="A366" s="106" t="s">
        <v>72</v>
      </c>
      <c r="B366" s="57" t="s">
        <v>73</v>
      </c>
      <c r="C366" s="134">
        <f>SUM(C367,C378)</f>
        <v>7000</v>
      </c>
      <c r="D366" s="107"/>
      <c r="E366" s="107"/>
      <c r="F366" s="107"/>
      <c r="G366" s="107"/>
      <c r="H366" s="107"/>
      <c r="I366" s="107"/>
      <c r="J366" s="107"/>
      <c r="K366" s="134">
        <f>SUM(K367,K378)</f>
        <v>7000</v>
      </c>
      <c r="L366" s="107"/>
      <c r="M366" s="107"/>
      <c r="N366" s="107"/>
      <c r="O366" s="107"/>
      <c r="P366" s="28"/>
      <c r="Q366"/>
    </row>
    <row r="367" spans="1:17" ht="33.75">
      <c r="A367" s="108" t="s">
        <v>146</v>
      </c>
      <c r="B367" s="116" t="s">
        <v>147</v>
      </c>
      <c r="C367" s="136">
        <f>SUM(C368)</f>
        <v>5000</v>
      </c>
      <c r="D367" s="109"/>
      <c r="E367" s="109"/>
      <c r="F367" s="109"/>
      <c r="G367" s="109"/>
      <c r="H367" s="109"/>
      <c r="I367" s="109"/>
      <c r="J367" s="109"/>
      <c r="K367" s="136">
        <f>SUM(K368)</f>
        <v>5000</v>
      </c>
      <c r="L367" s="109"/>
      <c r="M367" s="109"/>
      <c r="N367" s="109"/>
      <c r="O367" s="109"/>
      <c r="P367" s="28"/>
      <c r="Q367"/>
    </row>
    <row r="368" spans="1:17" s="152" customFormat="1" ht="12.75">
      <c r="A368" s="158">
        <v>3</v>
      </c>
      <c r="B368" s="144" t="s">
        <v>148</v>
      </c>
      <c r="C368" s="159">
        <f>SUM(C369)</f>
        <v>5000</v>
      </c>
      <c r="D368" s="112"/>
      <c r="E368" s="112"/>
      <c r="F368" s="112"/>
      <c r="G368" s="112"/>
      <c r="H368" s="112"/>
      <c r="I368" s="112"/>
      <c r="J368" s="112"/>
      <c r="K368" s="159">
        <f>SUM(K369)</f>
        <v>5000</v>
      </c>
      <c r="L368" s="112"/>
      <c r="M368" s="112"/>
      <c r="N368" s="112"/>
      <c r="O368" s="112"/>
      <c r="P368" s="146"/>
      <c r="Q368" s="147"/>
    </row>
    <row r="369" spans="1:17" ht="12.75">
      <c r="A369" s="104">
        <v>32</v>
      </c>
      <c r="B369" s="105" t="s">
        <v>60</v>
      </c>
      <c r="C369" s="164">
        <f>SUM(C370,C373,C375)</f>
        <v>5000</v>
      </c>
      <c r="D369" s="120"/>
      <c r="E369" s="120"/>
      <c r="F369" s="120"/>
      <c r="G369" s="120"/>
      <c r="H369" s="120"/>
      <c r="I369" s="120"/>
      <c r="J369" s="120"/>
      <c r="K369" s="164">
        <f>SUM(K370,K373,K375)</f>
        <v>5000</v>
      </c>
      <c r="L369" s="120"/>
      <c r="M369" s="120"/>
      <c r="N369" s="46">
        <f>C369</f>
        <v>5000</v>
      </c>
      <c r="O369" s="46">
        <f>C369</f>
        <v>5000</v>
      </c>
      <c r="P369" s="28"/>
      <c r="Q369"/>
    </row>
    <row r="370" spans="1:17" ht="12.75">
      <c r="A370" s="104">
        <v>321</v>
      </c>
      <c r="B370" s="105" t="s">
        <v>91</v>
      </c>
      <c r="C370" s="164">
        <f>SUM(C371,C372)</f>
        <v>2000</v>
      </c>
      <c r="D370" s="120"/>
      <c r="E370" s="120"/>
      <c r="F370" s="120"/>
      <c r="G370" s="120"/>
      <c r="H370" s="120"/>
      <c r="I370" s="120"/>
      <c r="J370" s="120"/>
      <c r="K370" s="164">
        <f>SUM(K371,K372)</f>
        <v>2000</v>
      </c>
      <c r="L370" s="120"/>
      <c r="M370" s="120"/>
      <c r="N370" s="120"/>
      <c r="O370" s="120"/>
      <c r="P370" s="28"/>
      <c r="Q370"/>
    </row>
    <row r="371" spans="1:17" ht="12.75">
      <c r="A371" s="104">
        <v>32111</v>
      </c>
      <c r="B371" s="105" t="s">
        <v>215</v>
      </c>
      <c r="C371" s="29">
        <f>SUM(D371:M371)</f>
        <v>1000</v>
      </c>
      <c r="D371" s="120"/>
      <c r="E371" s="120"/>
      <c r="F371" s="120"/>
      <c r="G371" s="120"/>
      <c r="H371" s="120"/>
      <c r="I371" s="120"/>
      <c r="J371" s="120"/>
      <c r="K371" s="120">
        <v>1000</v>
      </c>
      <c r="L371" s="120"/>
      <c r="M371" s="120"/>
      <c r="N371" s="120"/>
      <c r="O371" s="120"/>
      <c r="P371" s="28"/>
      <c r="Q371"/>
    </row>
    <row r="372" spans="1:17" ht="12.75">
      <c r="A372" s="104">
        <v>32115</v>
      </c>
      <c r="B372" s="105" t="s">
        <v>216</v>
      </c>
      <c r="C372" s="29">
        <f>SUM(D372:M372)</f>
        <v>1000</v>
      </c>
      <c r="D372" s="120"/>
      <c r="E372" s="120"/>
      <c r="F372" s="120"/>
      <c r="G372" s="120"/>
      <c r="H372" s="120"/>
      <c r="I372" s="120"/>
      <c r="J372" s="120"/>
      <c r="K372" s="120">
        <v>1000</v>
      </c>
      <c r="L372" s="120"/>
      <c r="M372" s="120"/>
      <c r="N372" s="120"/>
      <c r="O372" s="120"/>
      <c r="P372" s="28"/>
      <c r="Q372"/>
    </row>
    <row r="373" spans="1:17" ht="12.75">
      <c r="A373" s="104">
        <v>322</v>
      </c>
      <c r="B373" s="105" t="s">
        <v>95</v>
      </c>
      <c r="C373" s="164">
        <f>SUM(C374)</f>
        <v>1000</v>
      </c>
      <c r="D373" s="120"/>
      <c r="E373" s="120"/>
      <c r="F373" s="120"/>
      <c r="G373" s="120"/>
      <c r="H373" s="120"/>
      <c r="I373" s="120"/>
      <c r="J373" s="120"/>
      <c r="K373" s="159">
        <f>SUM(K374)</f>
        <v>1000</v>
      </c>
      <c r="L373" s="120"/>
      <c r="M373" s="120"/>
      <c r="N373" s="120"/>
      <c r="O373" s="120"/>
      <c r="P373" s="28"/>
      <c r="Q373"/>
    </row>
    <row r="374" spans="1:17" ht="12.75">
      <c r="A374" s="104">
        <v>32219</v>
      </c>
      <c r="B374" s="105" t="s">
        <v>217</v>
      </c>
      <c r="C374" s="29">
        <f>SUM(D374:M374)</f>
        <v>1000</v>
      </c>
      <c r="D374" s="120"/>
      <c r="E374" s="120"/>
      <c r="F374" s="120"/>
      <c r="G374" s="120"/>
      <c r="H374" s="120"/>
      <c r="I374" s="120"/>
      <c r="J374" s="120"/>
      <c r="K374" s="112">
        <v>1000</v>
      </c>
      <c r="L374" s="120"/>
      <c r="M374" s="120"/>
      <c r="N374" s="120"/>
      <c r="O374" s="120"/>
      <c r="P374" s="28"/>
      <c r="Q374"/>
    </row>
    <row r="375" spans="1:17" ht="12.75">
      <c r="A375" s="104">
        <v>323</v>
      </c>
      <c r="B375" s="105" t="s">
        <v>218</v>
      </c>
      <c r="C375" s="164">
        <f>SUM(C376)</f>
        <v>2000</v>
      </c>
      <c r="D375" s="120"/>
      <c r="E375" s="120"/>
      <c r="F375" s="120"/>
      <c r="G375" s="120"/>
      <c r="H375" s="120"/>
      <c r="I375" s="120"/>
      <c r="J375" s="120"/>
      <c r="K375" s="159">
        <f>SUM(K376)</f>
        <v>2000</v>
      </c>
      <c r="L375" s="120"/>
      <c r="M375" s="120"/>
      <c r="N375" s="120"/>
      <c r="O375" s="120"/>
      <c r="P375" s="28"/>
      <c r="Q375"/>
    </row>
    <row r="376" spans="1:17" ht="12.75">
      <c r="A376" s="104">
        <v>32319</v>
      </c>
      <c r="B376" s="105" t="s">
        <v>219</v>
      </c>
      <c r="C376" s="29">
        <f>SUM(D376:M376)</f>
        <v>2000</v>
      </c>
      <c r="D376" s="120"/>
      <c r="E376" s="120"/>
      <c r="F376" s="120"/>
      <c r="G376" s="120"/>
      <c r="H376" s="120"/>
      <c r="I376" s="120"/>
      <c r="J376" s="120"/>
      <c r="K376" s="120">
        <v>2000</v>
      </c>
      <c r="L376" s="120"/>
      <c r="M376" s="120"/>
      <c r="N376" s="120"/>
      <c r="O376" s="120"/>
      <c r="P376" s="28"/>
      <c r="Q376"/>
    </row>
    <row r="377" spans="1:17" ht="12.75">
      <c r="A377" s="104"/>
      <c r="B377" s="105"/>
      <c r="C377" s="164"/>
      <c r="D377" s="120"/>
      <c r="E377" s="120"/>
      <c r="F377" s="120"/>
      <c r="G377" s="120"/>
      <c r="H377" s="120"/>
      <c r="I377" s="120"/>
      <c r="J377" s="120"/>
      <c r="K377" s="164"/>
      <c r="L377" s="120"/>
      <c r="M377" s="120"/>
      <c r="N377" s="120"/>
      <c r="O377" s="120"/>
      <c r="P377" s="28"/>
      <c r="Q377"/>
    </row>
    <row r="378" spans="1:17" ht="33.75">
      <c r="A378" s="126" t="s">
        <v>220</v>
      </c>
      <c r="B378" s="127" t="s">
        <v>221</v>
      </c>
      <c r="C378" s="128">
        <f>SUM(C379)</f>
        <v>2000</v>
      </c>
      <c r="D378" s="128"/>
      <c r="E378" s="128"/>
      <c r="F378" s="128"/>
      <c r="G378" s="128"/>
      <c r="H378" s="128"/>
      <c r="I378" s="128"/>
      <c r="J378" s="128"/>
      <c r="K378" s="128">
        <f>SUM(K379)</f>
        <v>2000</v>
      </c>
      <c r="L378" s="128"/>
      <c r="M378" s="128"/>
      <c r="N378" s="128"/>
      <c r="O378" s="128"/>
      <c r="P378" s="28"/>
      <c r="Q378"/>
    </row>
    <row r="379" spans="1:17" s="152" customFormat="1" ht="12.75">
      <c r="A379" s="158">
        <v>3</v>
      </c>
      <c r="B379" s="144" t="s">
        <v>148</v>
      </c>
      <c r="C379" s="163">
        <f>SUM(C380)</f>
        <v>2000</v>
      </c>
      <c r="D379" s="163"/>
      <c r="E379" s="163"/>
      <c r="F379" s="163"/>
      <c r="G379" s="163"/>
      <c r="H379" s="163"/>
      <c r="I379" s="163"/>
      <c r="J379" s="163"/>
      <c r="K379" s="163">
        <f>SUM(K380)</f>
        <v>2000</v>
      </c>
      <c r="L379" s="163"/>
      <c r="M379" s="163"/>
      <c r="N379" s="163"/>
      <c r="O379" s="163"/>
      <c r="P379" s="146"/>
      <c r="Q379" s="147"/>
    </row>
    <row r="380" spans="1:17" ht="12.75">
      <c r="A380" s="118">
        <v>32</v>
      </c>
      <c r="B380" s="105" t="s">
        <v>60</v>
      </c>
      <c r="C380" s="164">
        <f>SUM(C381)</f>
        <v>2000</v>
      </c>
      <c r="D380" s="120"/>
      <c r="E380" s="120"/>
      <c r="F380" s="120"/>
      <c r="G380" s="120"/>
      <c r="H380" s="120"/>
      <c r="I380" s="120"/>
      <c r="J380" s="120"/>
      <c r="K380" s="164">
        <f>SUM(K381)</f>
        <v>2000</v>
      </c>
      <c r="L380" s="120"/>
      <c r="M380" s="120"/>
      <c r="N380" s="46">
        <f>C380</f>
        <v>2000</v>
      </c>
      <c r="O380" s="46">
        <f>C380</f>
        <v>2000</v>
      </c>
      <c r="P380" s="28"/>
      <c r="Q380"/>
    </row>
    <row r="381" spans="1:17" ht="12.75">
      <c r="A381" s="118">
        <v>322</v>
      </c>
      <c r="B381" s="105" t="s">
        <v>95</v>
      </c>
      <c r="C381" s="164">
        <f>SUM(C382)</f>
        <v>2000</v>
      </c>
      <c r="D381" s="120"/>
      <c r="E381" s="120"/>
      <c r="F381" s="120"/>
      <c r="G381" s="120"/>
      <c r="H381" s="120"/>
      <c r="I381" s="120"/>
      <c r="J381" s="120"/>
      <c r="K381" s="164">
        <f>SUM(K382)</f>
        <v>2000</v>
      </c>
      <c r="L381" s="120"/>
      <c r="M381" s="120"/>
      <c r="N381" s="120"/>
      <c r="O381" s="120"/>
      <c r="P381" s="28"/>
      <c r="Q381"/>
    </row>
    <row r="382" spans="1:17" ht="12.75">
      <c r="A382" s="118">
        <v>32219</v>
      </c>
      <c r="B382" s="105" t="s">
        <v>198</v>
      </c>
      <c r="C382" s="29">
        <f>SUM(D382:M382)</f>
        <v>2000</v>
      </c>
      <c r="D382" s="120"/>
      <c r="E382" s="120"/>
      <c r="F382" s="120"/>
      <c r="G382" s="120"/>
      <c r="H382" s="120"/>
      <c r="I382" s="120"/>
      <c r="J382" s="120"/>
      <c r="K382" s="120">
        <v>2000</v>
      </c>
      <c r="L382" s="120"/>
      <c r="M382" s="120"/>
      <c r="N382" s="120"/>
      <c r="O382" s="120"/>
      <c r="P382" s="28"/>
      <c r="Q382"/>
    </row>
    <row r="383" spans="1:17" ht="12.75">
      <c r="A383" s="118"/>
      <c r="B383" s="105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28"/>
      <c r="Q383"/>
    </row>
    <row r="384" spans="1:17" ht="12.75">
      <c r="A384" s="129" t="s">
        <v>222</v>
      </c>
      <c r="B384" s="130" t="s">
        <v>223</v>
      </c>
      <c r="C384" s="131">
        <f>SUM(C385)</f>
        <v>17500</v>
      </c>
      <c r="D384" s="131"/>
      <c r="E384" s="131"/>
      <c r="F384" s="131"/>
      <c r="G384" s="131"/>
      <c r="H384" s="131"/>
      <c r="I384" s="131"/>
      <c r="J384" s="131"/>
      <c r="K384" s="131">
        <f>SUM(K385)</f>
        <v>17500</v>
      </c>
      <c r="L384" s="131"/>
      <c r="M384" s="131"/>
      <c r="N384" s="131"/>
      <c r="O384" s="131"/>
      <c r="P384" s="28"/>
      <c r="Q384"/>
    </row>
    <row r="385" spans="1:17" ht="21" customHeight="1">
      <c r="A385" s="132" t="s">
        <v>100</v>
      </c>
      <c r="B385" s="133" t="s">
        <v>101</v>
      </c>
      <c r="C385" s="134">
        <f>SUM(C386)</f>
        <v>17500</v>
      </c>
      <c r="D385" s="134"/>
      <c r="E385" s="134"/>
      <c r="F385" s="134"/>
      <c r="G385" s="134"/>
      <c r="H385" s="134"/>
      <c r="I385" s="134"/>
      <c r="J385" s="134"/>
      <c r="K385" s="134">
        <f>SUM(K386)</f>
        <v>17500</v>
      </c>
      <c r="L385" s="134"/>
      <c r="M385" s="134"/>
      <c r="N385" s="134"/>
      <c r="O385" s="134"/>
      <c r="P385" s="28"/>
      <c r="Q385"/>
    </row>
    <row r="386" spans="1:17" ht="33.75">
      <c r="A386" s="126" t="s">
        <v>102</v>
      </c>
      <c r="B386" s="135" t="s">
        <v>103</v>
      </c>
      <c r="C386" s="136">
        <f>SUM(C387)</f>
        <v>17500</v>
      </c>
      <c r="D386" s="136"/>
      <c r="E386" s="136"/>
      <c r="F386" s="136"/>
      <c r="G386" s="136"/>
      <c r="H386" s="136"/>
      <c r="I386" s="136"/>
      <c r="J386" s="136"/>
      <c r="K386" s="136">
        <f>SUM(K387)</f>
        <v>17500</v>
      </c>
      <c r="L386" s="136"/>
      <c r="M386" s="136"/>
      <c r="N386" s="136"/>
      <c r="O386" s="136"/>
      <c r="P386" s="28"/>
      <c r="Q386"/>
    </row>
    <row r="387" spans="1:17" s="152" customFormat="1" ht="22.5">
      <c r="A387" s="158">
        <v>4</v>
      </c>
      <c r="B387" s="87" t="s">
        <v>136</v>
      </c>
      <c r="C387" s="159">
        <f>SUM(C388)</f>
        <v>17500</v>
      </c>
      <c r="D387" s="159"/>
      <c r="E387" s="159"/>
      <c r="F387" s="159"/>
      <c r="G387" s="159"/>
      <c r="H387" s="159"/>
      <c r="I387" s="159"/>
      <c r="J387" s="159"/>
      <c r="K387" s="159">
        <f>SUM(K388)</f>
        <v>17500</v>
      </c>
      <c r="L387" s="159"/>
      <c r="M387" s="159"/>
      <c r="N387" s="159"/>
      <c r="O387" s="159"/>
      <c r="P387" s="146"/>
      <c r="Q387" s="147"/>
    </row>
    <row r="388" spans="1:17" ht="22.5">
      <c r="A388" s="118">
        <v>42</v>
      </c>
      <c r="B388" s="105" t="s">
        <v>192</v>
      </c>
      <c r="C388" s="164">
        <f>SUM(C389,C392)</f>
        <v>17500</v>
      </c>
      <c r="D388" s="120"/>
      <c r="E388" s="120"/>
      <c r="F388" s="120"/>
      <c r="G388" s="120"/>
      <c r="H388" s="120"/>
      <c r="I388" s="120"/>
      <c r="J388" s="120"/>
      <c r="K388" s="164">
        <f>SUM(K389,K392)</f>
        <v>17500</v>
      </c>
      <c r="L388" s="120"/>
      <c r="M388" s="120"/>
      <c r="N388" s="46">
        <f>C388</f>
        <v>17500</v>
      </c>
      <c r="O388" s="46">
        <f>C388</f>
        <v>17500</v>
      </c>
      <c r="P388" s="28"/>
      <c r="Q388"/>
    </row>
    <row r="389" spans="1:17" ht="12.75">
      <c r="A389" s="118">
        <v>422</v>
      </c>
      <c r="B389" s="105" t="s">
        <v>224</v>
      </c>
      <c r="C389" s="164">
        <f>SUM(C390,C391)</f>
        <v>17000</v>
      </c>
      <c r="D389" s="120"/>
      <c r="E389" s="120"/>
      <c r="F389" s="120"/>
      <c r="G389" s="120"/>
      <c r="H389" s="120"/>
      <c r="I389" s="120"/>
      <c r="J389" s="120"/>
      <c r="K389" s="164">
        <f>SUM(K390,K391)</f>
        <v>17000</v>
      </c>
      <c r="L389" s="120"/>
      <c r="M389" s="120"/>
      <c r="N389" s="120"/>
      <c r="O389" s="120"/>
      <c r="P389" s="28"/>
      <c r="Q389"/>
    </row>
    <row r="390" spans="1:17" ht="12.75">
      <c r="A390" s="118">
        <v>42211</v>
      </c>
      <c r="B390" s="105" t="s">
        <v>225</v>
      </c>
      <c r="C390" s="29">
        <f>SUM(D390:M390)</f>
        <v>10000</v>
      </c>
      <c r="D390" s="120"/>
      <c r="E390" s="120"/>
      <c r="F390" s="120"/>
      <c r="G390" s="120"/>
      <c r="H390" s="120"/>
      <c r="I390" s="120"/>
      <c r="J390" s="120"/>
      <c r="K390" s="120">
        <v>10000</v>
      </c>
      <c r="L390" s="120"/>
      <c r="M390" s="120"/>
      <c r="N390" s="120"/>
      <c r="O390" s="120"/>
      <c r="P390" s="28"/>
      <c r="Q390"/>
    </row>
    <row r="391" spans="1:17" ht="12.75">
      <c r="A391" s="104">
        <v>42212</v>
      </c>
      <c r="B391" s="105" t="s">
        <v>226</v>
      </c>
      <c r="C391" s="29">
        <f>SUM(D391:M391)</f>
        <v>7000</v>
      </c>
      <c r="D391" s="120"/>
      <c r="E391" s="120"/>
      <c r="F391" s="120"/>
      <c r="G391" s="120"/>
      <c r="H391" s="120"/>
      <c r="I391" s="120"/>
      <c r="J391" s="120"/>
      <c r="K391" s="120">
        <v>7000</v>
      </c>
      <c r="L391" s="120"/>
      <c r="M391" s="120"/>
      <c r="N391" s="120"/>
      <c r="O391" s="120"/>
      <c r="P391" s="28"/>
      <c r="Q391"/>
    </row>
    <row r="392" spans="1:17" ht="12.75">
      <c r="A392" s="104">
        <v>424</v>
      </c>
      <c r="B392" s="137" t="s">
        <v>227</v>
      </c>
      <c r="C392" s="164">
        <f>SUM(C393)</f>
        <v>500</v>
      </c>
      <c r="D392" s="120"/>
      <c r="E392" s="120"/>
      <c r="F392" s="120"/>
      <c r="G392" s="120"/>
      <c r="H392" s="120"/>
      <c r="I392" s="120"/>
      <c r="J392" s="120"/>
      <c r="K392" s="164">
        <f>SUM(K393)</f>
        <v>500</v>
      </c>
      <c r="L392" s="120"/>
      <c r="M392" s="120"/>
      <c r="N392" s="120"/>
      <c r="O392" s="120"/>
      <c r="P392" s="28"/>
      <c r="Q392"/>
    </row>
    <row r="393" spans="1:17" ht="12.75">
      <c r="A393" s="104">
        <v>42411</v>
      </c>
      <c r="B393" s="137" t="s">
        <v>228</v>
      </c>
      <c r="C393" s="29">
        <f>SUM(D393:M393)</f>
        <v>500</v>
      </c>
      <c r="D393" s="120"/>
      <c r="E393" s="120"/>
      <c r="F393" s="120"/>
      <c r="G393" s="120"/>
      <c r="H393" s="120"/>
      <c r="I393" s="120"/>
      <c r="J393" s="120"/>
      <c r="K393" s="120">
        <v>500</v>
      </c>
      <c r="L393" s="120"/>
      <c r="M393" s="120"/>
      <c r="N393" s="120"/>
      <c r="O393" s="120"/>
      <c r="P393" s="28"/>
      <c r="Q393"/>
    </row>
    <row r="394" spans="1:17" ht="12.75">
      <c r="A394" s="104"/>
      <c r="B394" s="137"/>
      <c r="C394" s="164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28"/>
      <c r="Q394"/>
    </row>
    <row r="395" spans="1:17" ht="22.5">
      <c r="A395" s="129" t="s">
        <v>229</v>
      </c>
      <c r="B395" s="130" t="s">
        <v>230</v>
      </c>
      <c r="C395" s="131">
        <f>SUM(C396,C402)</f>
        <v>6000</v>
      </c>
      <c r="D395" s="131"/>
      <c r="E395" s="131"/>
      <c r="F395" s="131"/>
      <c r="G395" s="131"/>
      <c r="H395" s="131"/>
      <c r="I395" s="131"/>
      <c r="J395" s="131"/>
      <c r="K395" s="131"/>
      <c r="L395" s="131">
        <f>SUM(L396,L402)</f>
        <v>4000</v>
      </c>
      <c r="M395" s="131">
        <f>SUM(M396,M402)</f>
        <v>2000</v>
      </c>
      <c r="N395" s="131"/>
      <c r="O395" s="131"/>
      <c r="P395" s="28"/>
      <c r="Q395"/>
    </row>
    <row r="396" spans="1:16" ht="20.25" customHeight="1">
      <c r="A396" s="132" t="s">
        <v>58</v>
      </c>
      <c r="B396" s="133" t="s">
        <v>92</v>
      </c>
      <c r="C396" s="134">
        <f>SUM(C397)</f>
        <v>2000</v>
      </c>
      <c r="D396" s="134"/>
      <c r="E396" s="134"/>
      <c r="F396" s="134"/>
      <c r="G396" s="134"/>
      <c r="H396" s="134"/>
      <c r="I396" s="134"/>
      <c r="J396" s="134"/>
      <c r="K396" s="134"/>
      <c r="L396" s="134">
        <f aca="true" t="shared" si="14" ref="L396:M400">SUM(L397)</f>
        <v>2000</v>
      </c>
      <c r="M396" s="134">
        <f t="shared" si="14"/>
        <v>0</v>
      </c>
      <c r="N396" s="134"/>
      <c r="O396" s="134"/>
      <c r="P396" s="28"/>
    </row>
    <row r="397" spans="1:16" ht="23.25" customHeight="1">
      <c r="A397" s="126" t="s">
        <v>118</v>
      </c>
      <c r="B397" s="135" t="s">
        <v>43</v>
      </c>
      <c r="C397" s="136">
        <f>SUM(C398)</f>
        <v>2000</v>
      </c>
      <c r="D397" s="136"/>
      <c r="E397" s="136"/>
      <c r="F397" s="136"/>
      <c r="G397" s="136"/>
      <c r="H397" s="136"/>
      <c r="I397" s="136"/>
      <c r="J397" s="136"/>
      <c r="K397" s="136"/>
      <c r="L397" s="136">
        <f t="shared" si="14"/>
        <v>2000</v>
      </c>
      <c r="M397" s="136">
        <f t="shared" si="14"/>
        <v>0</v>
      </c>
      <c r="N397" s="136"/>
      <c r="O397" s="136"/>
      <c r="P397" s="28"/>
    </row>
    <row r="398" spans="1:16" s="152" customFormat="1" ht="23.25" customHeight="1">
      <c r="A398" s="158">
        <v>3</v>
      </c>
      <c r="B398" s="144" t="s">
        <v>148</v>
      </c>
      <c r="C398" s="159">
        <f>SUM(C399)</f>
        <v>2000</v>
      </c>
      <c r="D398" s="159"/>
      <c r="E398" s="159"/>
      <c r="F398" s="159"/>
      <c r="G398" s="159"/>
      <c r="H398" s="159"/>
      <c r="I398" s="159"/>
      <c r="J398" s="159"/>
      <c r="K398" s="159"/>
      <c r="L398" s="159">
        <f t="shared" si="14"/>
        <v>2000</v>
      </c>
      <c r="M398" s="159">
        <f t="shared" si="14"/>
        <v>0</v>
      </c>
      <c r="N398" s="159"/>
      <c r="O398" s="159"/>
      <c r="P398" s="146"/>
    </row>
    <row r="399" spans="1:16" ht="12.75">
      <c r="A399" s="104">
        <v>32</v>
      </c>
      <c r="B399" s="137" t="s">
        <v>60</v>
      </c>
      <c r="C399" s="120">
        <f>SUM(C400)</f>
        <v>2000</v>
      </c>
      <c r="D399" s="120"/>
      <c r="E399" s="120"/>
      <c r="F399" s="120"/>
      <c r="G399" s="120"/>
      <c r="H399" s="120"/>
      <c r="I399" s="120"/>
      <c r="J399" s="120"/>
      <c r="K399" s="120"/>
      <c r="L399" s="120">
        <f t="shared" si="14"/>
        <v>2000</v>
      </c>
      <c r="M399" s="120">
        <f t="shared" si="14"/>
        <v>0</v>
      </c>
      <c r="N399" s="46">
        <f>C399</f>
        <v>2000</v>
      </c>
      <c r="O399" s="46">
        <f>C399</f>
        <v>2000</v>
      </c>
      <c r="P399" s="28"/>
    </row>
    <row r="400" spans="1:16" ht="12.75">
      <c r="A400" s="104">
        <v>322</v>
      </c>
      <c r="B400" s="137" t="s">
        <v>95</v>
      </c>
      <c r="C400" s="120">
        <f>SUM(C401)</f>
        <v>2000</v>
      </c>
      <c r="D400" s="120"/>
      <c r="E400" s="120"/>
      <c r="F400" s="120"/>
      <c r="G400" s="120"/>
      <c r="H400" s="120"/>
      <c r="I400" s="120"/>
      <c r="J400" s="120"/>
      <c r="K400" s="120"/>
      <c r="L400" s="120">
        <f t="shared" si="14"/>
        <v>2000</v>
      </c>
      <c r="M400" s="120">
        <f t="shared" si="14"/>
        <v>0</v>
      </c>
      <c r="N400" s="120"/>
      <c r="O400" s="120"/>
      <c r="P400" s="28"/>
    </row>
    <row r="401" spans="1:16" ht="22.5">
      <c r="A401" s="104">
        <v>32242</v>
      </c>
      <c r="B401" s="137" t="s">
        <v>231</v>
      </c>
      <c r="C401" s="29">
        <f>SUM(D401:M401)</f>
        <v>2000</v>
      </c>
      <c r="D401" s="120"/>
      <c r="E401" s="120"/>
      <c r="F401" s="120"/>
      <c r="G401" s="120"/>
      <c r="H401" s="120"/>
      <c r="I401" s="120"/>
      <c r="J401" s="120"/>
      <c r="K401" s="120"/>
      <c r="L401" s="120">
        <v>2000</v>
      </c>
      <c r="M401" s="120"/>
      <c r="N401" s="120"/>
      <c r="O401" s="120"/>
      <c r="P401" s="28"/>
    </row>
    <row r="402" spans="1:16" ht="22.5" customHeight="1">
      <c r="A402" s="132" t="s">
        <v>100</v>
      </c>
      <c r="B402" s="133" t="s">
        <v>101</v>
      </c>
      <c r="C402" s="134">
        <f>SUM(C403)</f>
        <v>4000</v>
      </c>
      <c r="D402" s="134"/>
      <c r="E402" s="134"/>
      <c r="F402" s="134"/>
      <c r="G402" s="134"/>
      <c r="H402" s="134"/>
      <c r="I402" s="134"/>
      <c r="J402" s="134"/>
      <c r="K402" s="134"/>
      <c r="L402" s="134">
        <f aca="true" t="shared" si="15" ref="L402:M405">SUM(L403)</f>
        <v>2000</v>
      </c>
      <c r="M402" s="134">
        <f t="shared" si="15"/>
        <v>2000</v>
      </c>
      <c r="N402" s="134"/>
      <c r="O402" s="134"/>
      <c r="P402" s="28"/>
    </row>
    <row r="403" spans="1:16" ht="24.75" customHeight="1">
      <c r="A403" s="126" t="s">
        <v>102</v>
      </c>
      <c r="B403" s="135" t="s">
        <v>103</v>
      </c>
      <c r="C403" s="136">
        <f>SUM(C404)</f>
        <v>4000</v>
      </c>
      <c r="D403" s="136"/>
      <c r="E403" s="136"/>
      <c r="F403" s="136"/>
      <c r="G403" s="136"/>
      <c r="H403" s="136"/>
      <c r="I403" s="136"/>
      <c r="J403" s="136"/>
      <c r="K403" s="136"/>
      <c r="L403" s="136">
        <f t="shared" si="15"/>
        <v>2000</v>
      </c>
      <c r="M403" s="136">
        <f t="shared" si="15"/>
        <v>2000</v>
      </c>
      <c r="N403" s="136"/>
      <c r="O403" s="136"/>
      <c r="P403" s="28"/>
    </row>
    <row r="404" spans="1:16" s="152" customFormat="1" ht="22.5" customHeight="1">
      <c r="A404" s="158">
        <v>4</v>
      </c>
      <c r="B404" s="87" t="s">
        <v>136</v>
      </c>
      <c r="C404" s="159">
        <f>SUM(C405)</f>
        <v>4000</v>
      </c>
      <c r="D404" s="159"/>
      <c r="E404" s="159"/>
      <c r="F404" s="159"/>
      <c r="G404" s="159"/>
      <c r="H404" s="159"/>
      <c r="I404" s="159"/>
      <c r="J404" s="159"/>
      <c r="K404" s="159"/>
      <c r="L404" s="159">
        <f t="shared" si="15"/>
        <v>2000</v>
      </c>
      <c r="M404" s="159">
        <f t="shared" si="15"/>
        <v>2000</v>
      </c>
      <c r="N404" s="159"/>
      <c r="O404" s="159"/>
      <c r="P404" s="146"/>
    </row>
    <row r="405" spans="1:16" ht="22.5">
      <c r="A405" s="104">
        <v>42</v>
      </c>
      <c r="B405" s="137" t="s">
        <v>136</v>
      </c>
      <c r="C405" s="120">
        <f>SUM(C406)</f>
        <v>4000</v>
      </c>
      <c r="D405" s="120"/>
      <c r="E405" s="120"/>
      <c r="F405" s="120"/>
      <c r="G405" s="120"/>
      <c r="H405" s="120"/>
      <c r="I405" s="120"/>
      <c r="J405" s="120"/>
      <c r="K405" s="120"/>
      <c r="L405" s="120">
        <f t="shared" si="15"/>
        <v>2000</v>
      </c>
      <c r="M405" s="120">
        <f t="shared" si="15"/>
        <v>2000</v>
      </c>
      <c r="N405" s="46">
        <f>C405</f>
        <v>4000</v>
      </c>
      <c r="O405" s="46">
        <f>C405</f>
        <v>4000</v>
      </c>
      <c r="P405" s="28"/>
    </row>
    <row r="406" spans="1:16" ht="12.75">
      <c r="A406" s="104">
        <v>422</v>
      </c>
      <c r="B406" s="137" t="s">
        <v>232</v>
      </c>
      <c r="C406" s="120">
        <f>SUM(C407,C408)</f>
        <v>4000</v>
      </c>
      <c r="D406" s="120"/>
      <c r="E406" s="120"/>
      <c r="F406" s="120"/>
      <c r="G406" s="120"/>
      <c r="H406" s="120"/>
      <c r="I406" s="120"/>
      <c r="J406" s="120"/>
      <c r="K406" s="120"/>
      <c r="L406" s="120">
        <f>SUM(L407,L408)</f>
        <v>2000</v>
      </c>
      <c r="M406" s="120">
        <f>SUM(M407,M408)</f>
        <v>2000</v>
      </c>
      <c r="N406" s="120"/>
      <c r="O406" s="120"/>
      <c r="P406" s="28"/>
    </row>
    <row r="407" spans="1:16" ht="22.5">
      <c r="A407" s="104">
        <v>42211</v>
      </c>
      <c r="B407" s="137" t="s">
        <v>233</v>
      </c>
      <c r="C407" s="29">
        <f>SUM(D407:M407)</f>
        <v>2000</v>
      </c>
      <c r="D407" s="120"/>
      <c r="E407" s="120"/>
      <c r="F407" s="120"/>
      <c r="G407" s="120"/>
      <c r="H407" s="120"/>
      <c r="I407" s="120"/>
      <c r="J407" s="120"/>
      <c r="K407" s="120"/>
      <c r="L407" s="120">
        <v>2000</v>
      </c>
      <c r="M407" s="120"/>
      <c r="N407" s="120"/>
      <c r="O407" s="120"/>
      <c r="P407" s="28"/>
    </row>
    <row r="408" spans="1:16" ht="12.75">
      <c r="A408" s="104">
        <v>42232</v>
      </c>
      <c r="B408" s="137" t="s">
        <v>234</v>
      </c>
      <c r="C408" s="29">
        <f>SUM(D408:M408)</f>
        <v>2000</v>
      </c>
      <c r="D408" s="120"/>
      <c r="E408" s="120"/>
      <c r="F408" s="120"/>
      <c r="G408" s="120"/>
      <c r="H408" s="120"/>
      <c r="I408" s="120"/>
      <c r="J408" s="120"/>
      <c r="K408" s="120"/>
      <c r="L408" s="120"/>
      <c r="M408" s="120">
        <v>2000</v>
      </c>
      <c r="N408" s="120"/>
      <c r="O408" s="120"/>
      <c r="P408" s="28"/>
    </row>
    <row r="409" spans="1:16" ht="12.75">
      <c r="A409" s="104"/>
      <c r="B409" s="137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28"/>
    </row>
    <row r="410" spans="1:15" ht="25.5">
      <c r="A410" s="269"/>
      <c r="B410" s="270" t="s">
        <v>395</v>
      </c>
      <c r="C410" s="272">
        <f>SUM(C404,C387,C304,C242,C190,C134)</f>
        <v>149400</v>
      </c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</row>
    <row r="411" spans="1:11" ht="12.75">
      <c r="A411" s="4" t="s">
        <v>244</v>
      </c>
      <c r="K411" s="1" t="s">
        <v>246</v>
      </c>
    </row>
    <row r="412" spans="1:11" ht="12.75">
      <c r="A412" s="4" t="s">
        <v>245</v>
      </c>
      <c r="K412" s="1" t="s">
        <v>247</v>
      </c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</sheetData>
  <sheetProtection/>
  <mergeCells count="1">
    <mergeCell ref="A11:B1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130" zoomScaleNormal="130" workbookViewId="0" topLeftCell="A46">
      <selection activeCell="A59" sqref="A59"/>
    </sheetView>
  </sheetViews>
  <sheetFormatPr defaultColWidth="9.140625" defaultRowHeight="12.75"/>
  <cols>
    <col min="1" max="1" width="24.00390625" style="0" customWidth="1"/>
    <col min="2" max="2" width="8.00390625" style="0" customWidth="1"/>
    <col min="3" max="3" width="8.421875" style="0" customWidth="1"/>
    <col min="4" max="4" width="7.7109375" style="0" customWidth="1"/>
    <col min="5" max="5" width="7.8515625" style="0" customWidth="1"/>
    <col min="6" max="7" width="8.421875" style="0" customWidth="1"/>
    <col min="8" max="8" width="4.28125" style="0" customWidth="1"/>
    <col min="9" max="10" width="7.8515625" style="0" customWidth="1"/>
    <col min="11" max="11" width="8.00390625" style="0" customWidth="1"/>
    <col min="12" max="12" width="6.28125" style="0" customWidth="1"/>
    <col min="13" max="13" width="9.421875" style="0" customWidth="1"/>
    <col min="14" max="14" width="6.140625" style="0" customWidth="1"/>
    <col min="15" max="15" width="9.57421875" style="0" customWidth="1"/>
  </cols>
  <sheetData>
    <row r="1" ht="12.75">
      <c r="A1" s="192" t="s">
        <v>265</v>
      </c>
    </row>
    <row r="2" spans="1:14" ht="18">
      <c r="A2" s="289" t="s">
        <v>292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12.7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 t="s">
        <v>266</v>
      </c>
    </row>
    <row r="4" spans="1:15" ht="15.75">
      <c r="A4" s="196"/>
      <c r="B4" s="290" t="s">
        <v>267</v>
      </c>
      <c r="C4" s="291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3"/>
      <c r="O4" s="197"/>
    </row>
    <row r="5" spans="1:15" ht="78.75" customHeight="1">
      <c r="A5" s="203" t="s">
        <v>268</v>
      </c>
      <c r="B5" s="198" t="s">
        <v>269</v>
      </c>
      <c r="C5" s="198" t="s">
        <v>270</v>
      </c>
      <c r="D5" s="198" t="s">
        <v>271</v>
      </c>
      <c r="E5" s="198" t="s">
        <v>272</v>
      </c>
      <c r="F5" s="198" t="s">
        <v>273</v>
      </c>
      <c r="G5" s="198" t="s">
        <v>274</v>
      </c>
      <c r="H5" s="198" t="s">
        <v>275</v>
      </c>
      <c r="I5" s="198" t="s">
        <v>276</v>
      </c>
      <c r="J5" s="198" t="s">
        <v>423</v>
      </c>
      <c r="K5" s="198" t="s">
        <v>277</v>
      </c>
      <c r="L5" s="198" t="s">
        <v>278</v>
      </c>
      <c r="M5" s="198" t="s">
        <v>279</v>
      </c>
      <c r="N5" s="198" t="s">
        <v>280</v>
      </c>
      <c r="O5" s="199" t="s">
        <v>281</v>
      </c>
    </row>
    <row r="6" spans="1:15" ht="21.75" customHeight="1">
      <c r="A6" s="204" t="s">
        <v>282</v>
      </c>
      <c r="B6" s="205"/>
      <c r="C6" s="205"/>
      <c r="D6" s="205"/>
      <c r="E6" s="206"/>
      <c r="F6" s="207"/>
      <c r="G6" s="207"/>
      <c r="H6" s="207"/>
      <c r="I6" s="207">
        <v>15600</v>
      </c>
      <c r="J6" s="207"/>
      <c r="K6" s="207"/>
      <c r="L6" s="207"/>
      <c r="M6" s="207"/>
      <c r="N6" s="205"/>
      <c r="O6" s="200">
        <f>SUM(B6:N6)</f>
        <v>15600</v>
      </c>
    </row>
    <row r="7" spans="1:15" ht="26.25" customHeight="1">
      <c r="A7" s="204" t="s">
        <v>422</v>
      </c>
      <c r="B7" s="205"/>
      <c r="C7" s="205"/>
      <c r="D7" s="205"/>
      <c r="E7" s="205"/>
      <c r="F7" s="207">
        <v>218504</v>
      </c>
      <c r="G7" s="207">
        <v>5753139</v>
      </c>
      <c r="H7" s="207">
        <v>700</v>
      </c>
      <c r="I7" s="207"/>
      <c r="J7" s="207"/>
      <c r="K7" s="208"/>
      <c r="L7" s="208"/>
      <c r="M7" s="208"/>
      <c r="N7" s="209"/>
      <c r="O7" s="200">
        <f aca="true" t="shared" si="0" ref="O7:O16">SUM(B7:N7)</f>
        <v>5972343</v>
      </c>
    </row>
    <row r="8" spans="1:15" ht="21.75" customHeight="1">
      <c r="A8" s="210" t="s">
        <v>283</v>
      </c>
      <c r="B8" s="211"/>
      <c r="C8" s="211"/>
      <c r="D8" s="211"/>
      <c r="E8" s="211"/>
      <c r="F8" s="211"/>
      <c r="G8" s="211"/>
      <c r="H8" s="211"/>
      <c r="I8" s="211"/>
      <c r="J8" s="211">
        <v>4000</v>
      </c>
      <c r="K8" s="211"/>
      <c r="L8" s="211"/>
      <c r="M8" s="211"/>
      <c r="N8" s="211"/>
      <c r="O8" s="200">
        <f t="shared" si="0"/>
        <v>4000</v>
      </c>
    </row>
    <row r="9" spans="1:15" ht="22.5" customHeight="1">
      <c r="A9" s="210" t="s">
        <v>311</v>
      </c>
      <c r="B9" s="211"/>
      <c r="C9" s="211"/>
      <c r="D9" s="211">
        <v>50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00">
        <f t="shared" si="0"/>
        <v>50</v>
      </c>
    </row>
    <row r="10" spans="1:15" ht="25.5" customHeight="1">
      <c r="A10" s="210" t="s">
        <v>284</v>
      </c>
      <c r="B10" s="211"/>
      <c r="C10" s="211"/>
      <c r="D10" s="211">
        <v>1550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0">
        <f t="shared" si="0"/>
        <v>1550</v>
      </c>
    </row>
    <row r="11" spans="1:15" ht="30.75" customHeight="1">
      <c r="A11" s="210" t="s">
        <v>285</v>
      </c>
      <c r="B11" s="211"/>
      <c r="C11" s="211"/>
      <c r="D11" s="211"/>
      <c r="E11" s="211">
        <v>618600</v>
      </c>
      <c r="F11" s="211"/>
      <c r="G11" s="211"/>
      <c r="H11" s="211"/>
      <c r="I11" s="211"/>
      <c r="J11" s="211"/>
      <c r="K11" s="211"/>
      <c r="L11" s="211"/>
      <c r="M11" s="211">
        <v>2000</v>
      </c>
      <c r="N11" s="211"/>
      <c r="O11" s="200">
        <f t="shared" si="0"/>
        <v>620600</v>
      </c>
    </row>
    <row r="12" spans="1:15" ht="22.5" customHeight="1">
      <c r="A12" s="210" t="s">
        <v>286</v>
      </c>
      <c r="B12" s="211"/>
      <c r="C12" s="211"/>
      <c r="D12" s="211">
        <v>31620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00">
        <f t="shared" si="0"/>
        <v>31620</v>
      </c>
    </row>
    <row r="13" spans="1:15" ht="17.25" customHeight="1">
      <c r="A13" s="210" t="s">
        <v>287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>
        <v>22000</v>
      </c>
      <c r="L13" s="211">
        <v>17500</v>
      </c>
      <c r="M13" s="211"/>
      <c r="N13" s="211"/>
      <c r="O13" s="200">
        <f t="shared" si="0"/>
        <v>39500</v>
      </c>
    </row>
    <row r="14" spans="1:15" ht="30.75" customHeight="1">
      <c r="A14" s="210" t="s">
        <v>288</v>
      </c>
      <c r="B14" s="211">
        <v>691173</v>
      </c>
      <c r="C14" s="211">
        <v>618055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00">
        <f t="shared" si="0"/>
        <v>1309228</v>
      </c>
    </row>
    <row r="15" spans="1:15" ht="27" customHeight="1">
      <c r="A15" s="210" t="s">
        <v>289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>
        <v>2000</v>
      </c>
      <c r="N15" s="211"/>
      <c r="O15" s="200">
        <f t="shared" si="0"/>
        <v>2000</v>
      </c>
    </row>
    <row r="16" spans="1:15" ht="23.25" customHeight="1">
      <c r="A16" s="210" t="s">
        <v>290</v>
      </c>
      <c r="B16" s="211"/>
      <c r="C16" s="211"/>
      <c r="D16" s="211">
        <v>3000</v>
      </c>
      <c r="E16" s="211">
        <v>13000</v>
      </c>
      <c r="F16" s="211"/>
      <c r="G16" s="211"/>
      <c r="H16" s="211"/>
      <c r="I16" s="211"/>
      <c r="J16" s="211"/>
      <c r="K16" s="211">
        <v>5000</v>
      </c>
      <c r="L16" s="211"/>
      <c r="M16" s="211">
        <v>2000</v>
      </c>
      <c r="N16" s="211"/>
      <c r="O16" s="200">
        <f t="shared" si="0"/>
        <v>23000</v>
      </c>
    </row>
    <row r="17" spans="1:15" ht="31.5" customHeight="1" thickBot="1">
      <c r="A17" s="212" t="s">
        <v>291</v>
      </c>
      <c r="B17" s="201">
        <f aca="true" t="shared" si="1" ref="B17:O17">SUM(B6:B16)</f>
        <v>691173</v>
      </c>
      <c r="C17" s="201">
        <f t="shared" si="1"/>
        <v>618055</v>
      </c>
      <c r="D17" s="201">
        <f t="shared" si="1"/>
        <v>36220</v>
      </c>
      <c r="E17" s="201">
        <f t="shared" si="1"/>
        <v>631600</v>
      </c>
      <c r="F17" s="201">
        <f t="shared" si="1"/>
        <v>218504</v>
      </c>
      <c r="G17" s="201">
        <f t="shared" si="1"/>
        <v>5753139</v>
      </c>
      <c r="H17" s="201">
        <f t="shared" si="1"/>
        <v>700</v>
      </c>
      <c r="I17" s="201">
        <f t="shared" si="1"/>
        <v>15600</v>
      </c>
      <c r="J17" s="201">
        <f t="shared" si="1"/>
        <v>4000</v>
      </c>
      <c r="K17" s="201">
        <f t="shared" si="1"/>
        <v>27000</v>
      </c>
      <c r="L17" s="201">
        <f t="shared" si="1"/>
        <v>17500</v>
      </c>
      <c r="M17" s="201">
        <f t="shared" si="1"/>
        <v>6000</v>
      </c>
      <c r="N17" s="201">
        <f t="shared" si="1"/>
        <v>0</v>
      </c>
      <c r="O17" s="201">
        <f t="shared" si="1"/>
        <v>8019491</v>
      </c>
    </row>
    <row r="18" spans="1:15" ht="26.25" customHeight="1" thickBot="1">
      <c r="A18" s="213" t="s">
        <v>302</v>
      </c>
      <c r="B18" s="287">
        <f>SUM(B17,C17,D17,E17,F17,G17,H17,I17,J17,K17,L17,M17)</f>
        <v>8019491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14"/>
    </row>
    <row r="19" spans="1:15" ht="12.7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12.75">
      <c r="A21" s="216" t="s">
        <v>265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ht="12.75">
      <c r="A22" s="294" t="s">
        <v>304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15"/>
    </row>
    <row r="23" spans="1:15" ht="12.75">
      <c r="A23" s="217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9" t="s">
        <v>266</v>
      </c>
      <c r="O23" s="215"/>
    </row>
    <row r="24" spans="1:15" ht="12.75">
      <c r="A24" s="220"/>
      <c r="B24" s="283" t="s">
        <v>267</v>
      </c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  <c r="O24" s="221"/>
    </row>
    <row r="25" spans="1:15" ht="57.75">
      <c r="A25" s="203" t="s">
        <v>268</v>
      </c>
      <c r="B25" s="198" t="s">
        <v>269</v>
      </c>
      <c r="C25" s="198" t="s">
        <v>270</v>
      </c>
      <c r="D25" s="198" t="s">
        <v>271</v>
      </c>
      <c r="E25" s="198" t="s">
        <v>272</v>
      </c>
      <c r="F25" s="198" t="s">
        <v>273</v>
      </c>
      <c r="G25" s="198" t="s">
        <v>274</v>
      </c>
      <c r="H25" s="198" t="s">
        <v>275</v>
      </c>
      <c r="I25" s="198" t="s">
        <v>276</v>
      </c>
      <c r="J25" s="198" t="s">
        <v>423</v>
      </c>
      <c r="K25" s="198" t="s">
        <v>277</v>
      </c>
      <c r="L25" s="198" t="s">
        <v>278</v>
      </c>
      <c r="M25" s="198" t="s">
        <v>279</v>
      </c>
      <c r="N25" s="198" t="s">
        <v>280</v>
      </c>
      <c r="O25" s="199" t="s">
        <v>281</v>
      </c>
    </row>
    <row r="26" spans="1:15" ht="30.75" customHeight="1">
      <c r="A26" s="204" t="s">
        <v>293</v>
      </c>
      <c r="B26" s="205"/>
      <c r="C26" s="205"/>
      <c r="D26" s="205"/>
      <c r="E26" s="206"/>
      <c r="F26" s="207"/>
      <c r="G26" s="207"/>
      <c r="H26" s="207"/>
      <c r="I26" s="207">
        <v>15600</v>
      </c>
      <c r="J26" s="207"/>
      <c r="K26" s="207"/>
      <c r="L26" s="207"/>
      <c r="M26" s="207"/>
      <c r="N26" s="205"/>
      <c r="O26" s="200">
        <f>SUM(B26:N26)</f>
        <v>15600</v>
      </c>
    </row>
    <row r="27" spans="1:15" ht="30.75" customHeight="1">
      <c r="A27" s="204" t="s">
        <v>294</v>
      </c>
      <c r="B27" s="205"/>
      <c r="C27" s="205"/>
      <c r="D27" s="205"/>
      <c r="E27" s="205"/>
      <c r="F27" s="207">
        <v>218504</v>
      </c>
      <c r="G27" s="207">
        <v>5753139</v>
      </c>
      <c r="H27" s="207">
        <v>700</v>
      </c>
      <c r="I27" s="207"/>
      <c r="J27" s="207"/>
      <c r="K27" s="208"/>
      <c r="L27" s="208"/>
      <c r="M27" s="208"/>
      <c r="N27" s="209"/>
      <c r="O27" s="200">
        <f aca="true" t="shared" si="2" ref="O27:O37">SUM(B27:N27)</f>
        <v>5972343</v>
      </c>
    </row>
    <row r="28" spans="1:15" ht="31.5" customHeight="1">
      <c r="A28" s="210" t="s">
        <v>295</v>
      </c>
      <c r="B28" s="211"/>
      <c r="C28" s="211"/>
      <c r="D28" s="211"/>
      <c r="E28" s="211"/>
      <c r="F28" s="211"/>
      <c r="G28" s="211"/>
      <c r="H28" s="211"/>
      <c r="I28" s="211"/>
      <c r="J28" s="211">
        <v>4000</v>
      </c>
      <c r="K28" s="211"/>
      <c r="L28" s="211"/>
      <c r="M28" s="211"/>
      <c r="N28" s="211"/>
      <c r="O28" s="200">
        <f t="shared" si="2"/>
        <v>4000</v>
      </c>
    </row>
    <row r="29" spans="1:15" ht="31.5" customHeight="1">
      <c r="A29" s="210" t="s">
        <v>312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00"/>
    </row>
    <row r="30" spans="1:15" ht="32.25" customHeight="1">
      <c r="A30" s="210" t="s">
        <v>296</v>
      </c>
      <c r="B30" s="211"/>
      <c r="C30" s="211"/>
      <c r="D30" s="211">
        <v>1600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00">
        <f t="shared" si="2"/>
        <v>1600</v>
      </c>
    </row>
    <row r="31" spans="1:15" ht="32.25" customHeight="1">
      <c r="A31" s="210" t="s">
        <v>297</v>
      </c>
      <c r="B31" s="211"/>
      <c r="C31" s="211"/>
      <c r="D31" s="211"/>
      <c r="E31" s="211">
        <v>618600</v>
      </c>
      <c r="F31" s="211"/>
      <c r="G31" s="211"/>
      <c r="H31" s="211"/>
      <c r="I31" s="211"/>
      <c r="J31" s="211"/>
      <c r="K31" s="211"/>
      <c r="L31" s="211"/>
      <c r="M31" s="211">
        <v>2000</v>
      </c>
      <c r="N31" s="211"/>
      <c r="O31" s="200">
        <f t="shared" si="2"/>
        <v>620600</v>
      </c>
    </row>
    <row r="32" spans="1:15" ht="31.5" customHeight="1">
      <c r="A32" s="210" t="s">
        <v>298</v>
      </c>
      <c r="B32" s="211"/>
      <c r="C32" s="211"/>
      <c r="D32" s="211">
        <v>31620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00">
        <f t="shared" si="2"/>
        <v>31620</v>
      </c>
    </row>
    <row r="33" spans="1:15" ht="18" customHeight="1">
      <c r="A33" s="210" t="s">
        <v>299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>
        <v>22000</v>
      </c>
      <c r="L33" s="211">
        <v>17500</v>
      </c>
      <c r="M33" s="211"/>
      <c r="N33" s="211"/>
      <c r="O33" s="200">
        <f t="shared" si="2"/>
        <v>39500</v>
      </c>
    </row>
    <row r="34" spans="1:15" ht="33" customHeight="1">
      <c r="A34" s="210" t="s">
        <v>300</v>
      </c>
      <c r="B34" s="211">
        <v>691173</v>
      </c>
      <c r="C34" s="211">
        <v>618055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00">
        <f t="shared" si="2"/>
        <v>1309228</v>
      </c>
    </row>
    <row r="35" spans="1:15" ht="14.25">
      <c r="A35" s="210" t="s">
        <v>301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>
        <v>2000</v>
      </c>
      <c r="N35" s="211"/>
      <c r="O35" s="200">
        <f t="shared" si="2"/>
        <v>2000</v>
      </c>
    </row>
    <row r="36" spans="1:15" ht="24" customHeight="1">
      <c r="A36" s="210" t="s">
        <v>290</v>
      </c>
      <c r="B36" s="211"/>
      <c r="C36" s="211"/>
      <c r="D36" s="211">
        <v>3000</v>
      </c>
      <c r="E36" s="211">
        <v>13000</v>
      </c>
      <c r="F36" s="211"/>
      <c r="G36" s="211"/>
      <c r="H36" s="211"/>
      <c r="I36" s="211"/>
      <c r="J36" s="211"/>
      <c r="K36" s="211">
        <v>5000</v>
      </c>
      <c r="L36" s="211"/>
      <c r="M36" s="211">
        <v>2000</v>
      </c>
      <c r="N36" s="211"/>
      <c r="O36" s="200">
        <f t="shared" si="2"/>
        <v>23000</v>
      </c>
    </row>
    <row r="37" spans="1:15" ht="23.25" customHeight="1" thickBot="1">
      <c r="A37" s="212" t="s">
        <v>291</v>
      </c>
      <c r="B37" s="201">
        <f aca="true" t="shared" si="3" ref="B37:N37">SUM(B26:B36)</f>
        <v>691173</v>
      </c>
      <c r="C37" s="201">
        <f t="shared" si="3"/>
        <v>618055</v>
      </c>
      <c r="D37" s="201">
        <f t="shared" si="3"/>
        <v>36220</v>
      </c>
      <c r="E37" s="201">
        <f t="shared" si="3"/>
        <v>631600</v>
      </c>
      <c r="F37" s="201">
        <f t="shared" si="3"/>
        <v>218504</v>
      </c>
      <c r="G37" s="201">
        <f t="shared" si="3"/>
        <v>5753139</v>
      </c>
      <c r="H37" s="201">
        <f t="shared" si="3"/>
        <v>700</v>
      </c>
      <c r="I37" s="201">
        <f t="shared" si="3"/>
        <v>15600</v>
      </c>
      <c r="J37" s="201">
        <f t="shared" si="3"/>
        <v>4000</v>
      </c>
      <c r="K37" s="201">
        <f t="shared" si="3"/>
        <v>27000</v>
      </c>
      <c r="L37" s="201">
        <f t="shared" si="3"/>
        <v>17500</v>
      </c>
      <c r="M37" s="201">
        <f t="shared" si="3"/>
        <v>6000</v>
      </c>
      <c r="N37" s="201">
        <f t="shared" si="3"/>
        <v>0</v>
      </c>
      <c r="O37" s="202">
        <f t="shared" si="2"/>
        <v>8019491</v>
      </c>
    </row>
    <row r="38" spans="1:15" ht="22.5" customHeight="1" thickBot="1">
      <c r="A38" s="213" t="s">
        <v>303</v>
      </c>
      <c r="B38" s="287">
        <f>SUM(B37,C37,D37,E37,F37,G37,H37,I37,J37,K37,L37,M37)</f>
        <v>8019491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14"/>
    </row>
    <row r="39" spans="1:15" ht="12.7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12.7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2.75">
      <c r="A41" s="216" t="s">
        <v>265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2.75">
      <c r="A42" s="282" t="s">
        <v>305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15"/>
    </row>
    <row r="43" spans="1:15" ht="12.75">
      <c r="A43" s="21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 t="s">
        <v>266</v>
      </c>
      <c r="O43" s="215"/>
    </row>
    <row r="44" spans="1:15" ht="12.75">
      <c r="A44" s="220"/>
      <c r="B44" s="283" t="s">
        <v>267</v>
      </c>
      <c r="C44" s="284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6"/>
      <c r="O44" s="221"/>
    </row>
    <row r="45" spans="1:15" ht="57.75">
      <c r="A45" s="203" t="s">
        <v>268</v>
      </c>
      <c r="B45" s="198" t="s">
        <v>269</v>
      </c>
      <c r="C45" s="198" t="s">
        <v>270</v>
      </c>
      <c r="D45" s="198" t="s">
        <v>271</v>
      </c>
      <c r="E45" s="198" t="s">
        <v>272</v>
      </c>
      <c r="F45" s="198" t="s">
        <v>273</v>
      </c>
      <c r="G45" s="198" t="s">
        <v>274</v>
      </c>
      <c r="H45" s="198" t="s">
        <v>275</v>
      </c>
      <c r="I45" s="198" t="s">
        <v>276</v>
      </c>
      <c r="J45" s="198" t="s">
        <v>423</v>
      </c>
      <c r="K45" s="198" t="s">
        <v>277</v>
      </c>
      <c r="L45" s="198" t="s">
        <v>278</v>
      </c>
      <c r="M45" s="198" t="s">
        <v>279</v>
      </c>
      <c r="N45" s="198" t="s">
        <v>280</v>
      </c>
      <c r="O45" s="199" t="s">
        <v>281</v>
      </c>
    </row>
    <row r="46" spans="1:15" ht="32.25" customHeight="1">
      <c r="A46" s="204" t="s">
        <v>293</v>
      </c>
      <c r="B46" s="205"/>
      <c r="C46" s="205"/>
      <c r="D46" s="205"/>
      <c r="E46" s="206"/>
      <c r="F46" s="207"/>
      <c r="G46" s="207"/>
      <c r="H46" s="207"/>
      <c r="I46" s="207">
        <v>15600</v>
      </c>
      <c r="J46" s="207"/>
      <c r="K46" s="207"/>
      <c r="L46" s="207"/>
      <c r="M46" s="207"/>
      <c r="N46" s="205"/>
      <c r="O46" s="200">
        <f>SUM(B46:N46)</f>
        <v>15600</v>
      </c>
    </row>
    <row r="47" spans="1:15" ht="31.5" customHeight="1">
      <c r="A47" s="204" t="s">
        <v>294</v>
      </c>
      <c r="B47" s="205"/>
      <c r="C47" s="205"/>
      <c r="D47" s="205"/>
      <c r="E47" s="205"/>
      <c r="F47" s="207">
        <v>218504</v>
      </c>
      <c r="G47" s="207">
        <v>5753139</v>
      </c>
      <c r="H47" s="207">
        <v>700</v>
      </c>
      <c r="I47" s="207"/>
      <c r="J47" s="207"/>
      <c r="K47" s="208"/>
      <c r="L47" s="208"/>
      <c r="M47" s="208"/>
      <c r="N47" s="209"/>
      <c r="O47" s="200">
        <f aca="true" t="shared" si="4" ref="O47:O57">SUM(B47:N47)</f>
        <v>5972343</v>
      </c>
    </row>
    <row r="48" spans="1:15" ht="24" customHeight="1">
      <c r="A48" s="210" t="s">
        <v>295</v>
      </c>
      <c r="B48" s="211"/>
      <c r="C48" s="211"/>
      <c r="D48" s="211"/>
      <c r="E48" s="211"/>
      <c r="F48" s="211"/>
      <c r="G48" s="211"/>
      <c r="H48" s="211"/>
      <c r="I48" s="211"/>
      <c r="J48" s="211">
        <v>4000</v>
      </c>
      <c r="K48" s="211"/>
      <c r="L48" s="211"/>
      <c r="M48" s="211"/>
      <c r="N48" s="211"/>
      <c r="O48" s="200">
        <f t="shared" si="4"/>
        <v>4000</v>
      </c>
    </row>
    <row r="49" spans="1:15" ht="20.25" customHeight="1">
      <c r="A49" s="210" t="s">
        <v>313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0"/>
    </row>
    <row r="50" spans="1:15" ht="21.75" customHeight="1">
      <c r="A50" s="210" t="s">
        <v>296</v>
      </c>
      <c r="B50" s="211"/>
      <c r="C50" s="211"/>
      <c r="D50" s="211">
        <v>1600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0">
        <f t="shared" si="4"/>
        <v>1600</v>
      </c>
    </row>
    <row r="51" spans="1:15" ht="21" customHeight="1">
      <c r="A51" s="210" t="s">
        <v>297</v>
      </c>
      <c r="B51" s="211"/>
      <c r="C51" s="211"/>
      <c r="D51" s="211"/>
      <c r="E51" s="211">
        <v>618600</v>
      </c>
      <c r="F51" s="211"/>
      <c r="G51" s="211"/>
      <c r="H51" s="211"/>
      <c r="I51" s="211"/>
      <c r="J51" s="211"/>
      <c r="K51" s="211"/>
      <c r="L51" s="211"/>
      <c r="M51" s="211">
        <v>2000</v>
      </c>
      <c r="N51" s="211"/>
      <c r="O51" s="200">
        <f t="shared" si="4"/>
        <v>620600</v>
      </c>
    </row>
    <row r="52" spans="1:15" ht="33" customHeight="1">
      <c r="A52" s="210" t="s">
        <v>298</v>
      </c>
      <c r="B52" s="211"/>
      <c r="C52" s="211"/>
      <c r="D52" s="211">
        <v>31620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0">
        <f t="shared" si="4"/>
        <v>31620</v>
      </c>
    </row>
    <row r="53" spans="1:15" ht="19.5" customHeight="1">
      <c r="A53" s="210" t="s">
        <v>299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>
        <v>22000</v>
      </c>
      <c r="L53" s="211">
        <v>17500</v>
      </c>
      <c r="M53" s="211"/>
      <c r="N53" s="211"/>
      <c r="O53" s="200">
        <f t="shared" si="4"/>
        <v>39500</v>
      </c>
    </row>
    <row r="54" spans="1:15" ht="27.75" customHeight="1">
      <c r="A54" s="210" t="s">
        <v>300</v>
      </c>
      <c r="B54" s="211">
        <v>691173</v>
      </c>
      <c r="C54" s="211">
        <v>618055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0">
        <f t="shared" si="4"/>
        <v>1309228</v>
      </c>
    </row>
    <row r="55" spans="1:15" ht="24" customHeight="1">
      <c r="A55" s="210" t="s">
        <v>301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>
        <v>2000</v>
      </c>
      <c r="N55" s="211"/>
      <c r="O55" s="200">
        <f t="shared" si="4"/>
        <v>2000</v>
      </c>
    </row>
    <row r="56" spans="1:15" ht="25.5" customHeight="1">
      <c r="A56" s="210" t="s">
        <v>290</v>
      </c>
      <c r="B56" s="211"/>
      <c r="C56" s="211"/>
      <c r="D56" s="211">
        <v>3000</v>
      </c>
      <c r="E56" s="211">
        <v>13000</v>
      </c>
      <c r="F56" s="211"/>
      <c r="G56" s="211"/>
      <c r="H56" s="211"/>
      <c r="I56" s="211"/>
      <c r="J56" s="211"/>
      <c r="K56" s="211">
        <v>5000</v>
      </c>
      <c r="L56" s="211"/>
      <c r="M56" s="211">
        <v>2000</v>
      </c>
      <c r="N56" s="211"/>
      <c r="O56" s="200">
        <f t="shared" si="4"/>
        <v>23000</v>
      </c>
    </row>
    <row r="57" spans="1:15" ht="28.5" customHeight="1" thickBot="1">
      <c r="A57" s="212" t="s">
        <v>291</v>
      </c>
      <c r="B57" s="201">
        <f aca="true" t="shared" si="5" ref="B57:N57">SUM(B46:B56)</f>
        <v>691173</v>
      </c>
      <c r="C57" s="201">
        <f t="shared" si="5"/>
        <v>618055</v>
      </c>
      <c r="D57" s="201">
        <f t="shared" si="5"/>
        <v>36220</v>
      </c>
      <c r="E57" s="201">
        <f t="shared" si="5"/>
        <v>631600</v>
      </c>
      <c r="F57" s="201">
        <f t="shared" si="5"/>
        <v>218504</v>
      </c>
      <c r="G57" s="201">
        <f t="shared" si="5"/>
        <v>5753139</v>
      </c>
      <c r="H57" s="201">
        <f t="shared" si="5"/>
        <v>700</v>
      </c>
      <c r="I57" s="201">
        <f t="shared" si="5"/>
        <v>15600</v>
      </c>
      <c r="J57" s="201">
        <f t="shared" si="5"/>
        <v>4000</v>
      </c>
      <c r="K57" s="201">
        <f t="shared" si="5"/>
        <v>27000</v>
      </c>
      <c r="L57" s="201">
        <f t="shared" si="5"/>
        <v>17500</v>
      </c>
      <c r="M57" s="201">
        <f t="shared" si="5"/>
        <v>6000</v>
      </c>
      <c r="N57" s="201">
        <f t="shared" si="5"/>
        <v>0</v>
      </c>
      <c r="O57" s="202">
        <f t="shared" si="4"/>
        <v>8019491</v>
      </c>
    </row>
    <row r="58" spans="1:15" ht="26.25" customHeight="1" thickBot="1">
      <c r="A58" s="213" t="s">
        <v>425</v>
      </c>
      <c r="B58" s="287">
        <f>SUM(B57,C57,D57,E57,F57,G57,H57,I57,J57,K57,L57,M57)</f>
        <v>8019491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14"/>
    </row>
  </sheetData>
  <sheetProtection/>
  <mergeCells count="9">
    <mergeCell ref="A42:N42"/>
    <mergeCell ref="B44:N44"/>
    <mergeCell ref="B58:N58"/>
    <mergeCell ref="A2:N2"/>
    <mergeCell ref="B4:N4"/>
    <mergeCell ref="B18:N18"/>
    <mergeCell ref="A22:N22"/>
    <mergeCell ref="B24:N24"/>
    <mergeCell ref="B38:N3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3.421875" style="0" customWidth="1"/>
    <col min="2" max="2" width="21.7109375" style="0" customWidth="1"/>
    <col min="3" max="3" width="13.7109375" style="0" customWidth="1"/>
  </cols>
  <sheetData>
    <row r="1" spans="1:4" ht="15.75">
      <c r="A1" s="6" t="s">
        <v>0</v>
      </c>
      <c r="B1" s="7"/>
      <c r="C1" s="8"/>
      <c r="D1" s="192" t="s">
        <v>421</v>
      </c>
    </row>
    <row r="2" spans="1:3" ht="12.75">
      <c r="A2" s="11" t="s">
        <v>1</v>
      </c>
      <c r="B2" s="12"/>
      <c r="C2" s="13"/>
    </row>
    <row r="3" spans="1:3" ht="12.75">
      <c r="A3" s="11" t="s">
        <v>2</v>
      </c>
      <c r="B3" s="14"/>
      <c r="C3" s="13"/>
    </row>
    <row r="4" spans="1:3" ht="12.75">
      <c r="A4" s="11"/>
      <c r="B4" s="13"/>
      <c r="C4" s="13"/>
    </row>
    <row r="5" spans="1:3" ht="12.75">
      <c r="A5" s="15" t="s">
        <v>3</v>
      </c>
      <c r="B5" s="15" t="s">
        <v>238</v>
      </c>
      <c r="C5" s="15"/>
    </row>
    <row r="6" spans="1:3" ht="12.75">
      <c r="A6" s="15" t="s">
        <v>4</v>
      </c>
      <c r="B6" s="15" t="s">
        <v>239</v>
      </c>
      <c r="C6" s="15"/>
    </row>
    <row r="7" spans="1:3" ht="37.5">
      <c r="A7" s="223" t="s">
        <v>314</v>
      </c>
      <c r="B7" s="224" t="s">
        <v>315</v>
      </c>
      <c r="C7" s="225" t="s">
        <v>316</v>
      </c>
    </row>
    <row r="8" spans="1:3" ht="15.75">
      <c r="A8" s="226" t="s">
        <v>317</v>
      </c>
      <c r="B8" s="227" t="s">
        <v>318</v>
      </c>
      <c r="C8" s="228">
        <f>SUM(C9+C87)</f>
        <v>8019491</v>
      </c>
    </row>
    <row r="9" spans="1:3" ht="35.25" customHeight="1">
      <c r="A9" s="229" t="s">
        <v>319</v>
      </c>
      <c r="B9" s="230" t="s">
        <v>320</v>
      </c>
      <c r="C9" s="231">
        <f>SUM(C10+C21,C34,C46,C50,C56,C63,C74,C79)</f>
        <v>957124</v>
      </c>
    </row>
    <row r="10" spans="1:3" ht="29.25" customHeight="1">
      <c r="A10" s="232" t="s">
        <v>117</v>
      </c>
      <c r="B10" s="233" t="s">
        <v>321</v>
      </c>
      <c r="C10" s="234">
        <f>SUM(C11+C16+C20)</f>
        <v>36220</v>
      </c>
    </row>
    <row r="11" spans="1:3" ht="25.5" customHeight="1">
      <c r="A11" s="235">
        <v>64</v>
      </c>
      <c r="B11" s="236" t="s">
        <v>322</v>
      </c>
      <c r="C11" s="237">
        <f>SUM(C12,C14)</f>
        <v>1600</v>
      </c>
    </row>
    <row r="12" spans="1:3" ht="25.5" customHeight="1">
      <c r="A12" s="264">
        <v>641</v>
      </c>
      <c r="B12" s="265" t="s">
        <v>416</v>
      </c>
      <c r="C12" s="240">
        <f>SUM(C13:C13)</f>
        <v>50</v>
      </c>
    </row>
    <row r="13" spans="1:3" ht="25.5">
      <c r="A13" s="266">
        <v>64132</v>
      </c>
      <c r="B13" s="267" t="s">
        <v>391</v>
      </c>
      <c r="C13" s="268">
        <v>50</v>
      </c>
    </row>
    <row r="14" spans="1:3" ht="25.5">
      <c r="A14" s="238">
        <v>642</v>
      </c>
      <c r="B14" s="239" t="s">
        <v>323</v>
      </c>
      <c r="C14" s="240">
        <f>SUM(C15:C15)</f>
        <v>1550</v>
      </c>
    </row>
    <row r="15" spans="1:3" ht="14.25">
      <c r="A15" s="241">
        <v>64229</v>
      </c>
      <c r="B15" s="242" t="s">
        <v>324</v>
      </c>
      <c r="C15" s="243">
        <v>1550</v>
      </c>
    </row>
    <row r="16" spans="1:3" ht="28.5">
      <c r="A16" s="244">
        <v>66</v>
      </c>
      <c r="B16" s="245" t="s">
        <v>325</v>
      </c>
      <c r="C16" s="246">
        <f>SUM(C17)</f>
        <v>31620</v>
      </c>
    </row>
    <row r="17" spans="1:3" ht="38.25">
      <c r="A17" s="238">
        <v>661</v>
      </c>
      <c r="B17" s="239" t="s">
        <v>326</v>
      </c>
      <c r="C17" s="240">
        <f>SUM(C18:C19)</f>
        <v>31620</v>
      </c>
    </row>
    <row r="18" spans="1:3" ht="12.75">
      <c r="A18" s="241">
        <v>66142</v>
      </c>
      <c r="B18" s="247" t="s">
        <v>328</v>
      </c>
      <c r="C18" s="243">
        <v>2000</v>
      </c>
    </row>
    <row r="19" spans="1:3" ht="12.75">
      <c r="A19" s="241">
        <v>66151</v>
      </c>
      <c r="B19" s="247" t="s">
        <v>327</v>
      </c>
      <c r="C19" s="243">
        <v>29620</v>
      </c>
    </row>
    <row r="20" spans="1:3" ht="12.75">
      <c r="A20" s="248">
        <v>922</v>
      </c>
      <c r="B20" s="249" t="s">
        <v>424</v>
      </c>
      <c r="C20" s="250">
        <v>3000</v>
      </c>
    </row>
    <row r="21" spans="1:3" ht="12.75">
      <c r="A21" s="251" t="s">
        <v>139</v>
      </c>
      <c r="B21" s="252" t="s">
        <v>140</v>
      </c>
      <c r="C21" s="253">
        <f>SUM(C23+C26,C30,C32)</f>
        <v>631600</v>
      </c>
    </row>
    <row r="22" spans="1:3" ht="12.75">
      <c r="A22" s="244">
        <v>63</v>
      </c>
      <c r="B22" s="254" t="s">
        <v>329</v>
      </c>
      <c r="C22" s="246">
        <f>SUM(C23:C23)</f>
        <v>0</v>
      </c>
    </row>
    <row r="23" spans="1:3" ht="12.75">
      <c r="A23" s="238">
        <v>639</v>
      </c>
      <c r="B23" s="239" t="s">
        <v>329</v>
      </c>
      <c r="C23" s="240">
        <f>SUM(C24:C24)</f>
        <v>0</v>
      </c>
    </row>
    <row r="24" spans="1:3" ht="12.75">
      <c r="A24" s="241">
        <v>63911</v>
      </c>
      <c r="B24" s="247" t="s">
        <v>411</v>
      </c>
      <c r="C24" s="243">
        <v>0</v>
      </c>
    </row>
    <row r="25" spans="1:3" ht="25.5">
      <c r="A25" s="244">
        <v>65</v>
      </c>
      <c r="B25" s="254" t="s">
        <v>330</v>
      </c>
      <c r="C25" s="246">
        <f>SUM(C26,C30)</f>
        <v>618600</v>
      </c>
    </row>
    <row r="26" spans="1:3" ht="38.25">
      <c r="A26" s="238">
        <v>652</v>
      </c>
      <c r="B26" s="239" t="s">
        <v>331</v>
      </c>
      <c r="C26" s="240">
        <f>SUM(C27:C29)</f>
        <v>610600</v>
      </c>
    </row>
    <row r="27" spans="1:3" ht="12.75">
      <c r="A27" s="241">
        <v>65264</v>
      </c>
      <c r="B27" s="247" t="s">
        <v>142</v>
      </c>
      <c r="C27" s="243">
        <v>289600</v>
      </c>
    </row>
    <row r="28" spans="1:3" ht="25.5">
      <c r="A28" s="241">
        <v>65264</v>
      </c>
      <c r="B28" s="247" t="s">
        <v>332</v>
      </c>
      <c r="C28" s="243">
        <v>90000</v>
      </c>
    </row>
    <row r="29" spans="1:3" ht="25.5">
      <c r="A29" s="241">
        <v>65264</v>
      </c>
      <c r="B29" s="247" t="s">
        <v>333</v>
      </c>
      <c r="C29" s="243">
        <v>231000</v>
      </c>
    </row>
    <row r="30" spans="1:3" ht="25.5">
      <c r="A30" s="255">
        <v>652</v>
      </c>
      <c r="B30" s="239" t="s">
        <v>418</v>
      </c>
      <c r="C30" s="240">
        <f>SUM(C31:C31)</f>
        <v>8000</v>
      </c>
    </row>
    <row r="31" spans="1:3" ht="12.75">
      <c r="A31" s="241">
        <v>65269</v>
      </c>
      <c r="B31" s="247" t="s">
        <v>417</v>
      </c>
      <c r="C31" s="243">
        <v>8000</v>
      </c>
    </row>
    <row r="32" spans="1:3" ht="25.5">
      <c r="A32" s="256">
        <v>922</v>
      </c>
      <c r="B32" s="249" t="s">
        <v>392</v>
      </c>
      <c r="C32" s="250">
        <v>13000</v>
      </c>
    </row>
    <row r="33" spans="1:3" ht="12.75">
      <c r="A33" s="257"/>
      <c r="B33" s="258"/>
      <c r="C33" s="259">
        <v>0</v>
      </c>
    </row>
    <row r="34" spans="1:3" ht="12.75">
      <c r="A34" s="251" t="s">
        <v>159</v>
      </c>
      <c r="B34" s="260" t="s">
        <v>334</v>
      </c>
      <c r="C34" s="253">
        <f>SUM(C35)</f>
        <v>218504</v>
      </c>
    </row>
    <row r="35" spans="1:3" ht="25.5">
      <c r="A35" s="244">
        <v>63</v>
      </c>
      <c r="B35" s="254" t="s">
        <v>335</v>
      </c>
      <c r="C35" s="246">
        <f>SUM(C36,C38,C40)</f>
        <v>218504</v>
      </c>
    </row>
    <row r="36" spans="1:3" ht="25.5">
      <c r="A36" s="255">
        <v>636</v>
      </c>
      <c r="B36" s="239" t="s">
        <v>336</v>
      </c>
      <c r="C36" s="240">
        <f>SUM(C37:C37)</f>
        <v>12704</v>
      </c>
    </row>
    <row r="37" spans="1:3" ht="38.25">
      <c r="A37" s="257">
        <v>63612</v>
      </c>
      <c r="B37" s="258" t="s">
        <v>337</v>
      </c>
      <c r="C37" s="259">
        <v>12704</v>
      </c>
    </row>
    <row r="38" spans="1:3" ht="38.25">
      <c r="A38" s="255">
        <v>636</v>
      </c>
      <c r="B38" s="239" t="s">
        <v>338</v>
      </c>
      <c r="C38" s="240">
        <f>SUM(C39:C39)</f>
        <v>35800</v>
      </c>
    </row>
    <row r="39" spans="1:3" ht="25.5">
      <c r="A39" s="257">
        <v>63612</v>
      </c>
      <c r="B39" s="258" t="s">
        <v>339</v>
      </c>
      <c r="C39" s="259">
        <v>35800</v>
      </c>
    </row>
    <row r="40" spans="1:3" ht="25.5">
      <c r="A40" s="255">
        <v>636</v>
      </c>
      <c r="B40" s="239" t="s">
        <v>336</v>
      </c>
      <c r="C40" s="240">
        <f>SUM(C41:C41)</f>
        <v>170000</v>
      </c>
    </row>
    <row r="41" spans="1:3" ht="25.5">
      <c r="A41" s="257">
        <v>63612</v>
      </c>
      <c r="B41" s="258" t="s">
        <v>340</v>
      </c>
      <c r="C41" s="259">
        <v>170000</v>
      </c>
    </row>
    <row r="42" spans="1:3" ht="12.75">
      <c r="A42" s="257"/>
      <c r="B42" s="258"/>
      <c r="C42" s="259"/>
    </row>
    <row r="43" spans="1:3" ht="12.75">
      <c r="A43" s="256">
        <v>922</v>
      </c>
      <c r="B43" s="249"/>
      <c r="C43" s="250">
        <v>0</v>
      </c>
    </row>
    <row r="44" spans="1:3" ht="12.75">
      <c r="A44" s="257"/>
      <c r="B44" s="258"/>
      <c r="C44" s="259"/>
    </row>
    <row r="45" spans="1:3" ht="12.75">
      <c r="A45" s="257"/>
      <c r="B45" s="258"/>
      <c r="C45" s="259"/>
    </row>
    <row r="46" spans="1:3" ht="38.25">
      <c r="A46" s="232" t="s">
        <v>196</v>
      </c>
      <c r="B46" s="233" t="s">
        <v>341</v>
      </c>
      <c r="C46" s="234">
        <f>SUM(C48:C48)</f>
        <v>700</v>
      </c>
    </row>
    <row r="47" spans="1:3" ht="25.5">
      <c r="A47" s="235">
        <v>63</v>
      </c>
      <c r="B47" s="254" t="s">
        <v>335</v>
      </c>
      <c r="C47" s="237">
        <f>SUM(C48)</f>
        <v>700</v>
      </c>
    </row>
    <row r="48" spans="1:3" ht="25.5">
      <c r="A48" s="255">
        <v>636</v>
      </c>
      <c r="B48" s="239" t="s">
        <v>342</v>
      </c>
      <c r="C48" s="240">
        <f>SUM(C49:C49)</f>
        <v>700</v>
      </c>
    </row>
    <row r="49" spans="1:3" ht="25.5">
      <c r="A49" s="241">
        <v>63613</v>
      </c>
      <c r="B49" s="247" t="s">
        <v>343</v>
      </c>
      <c r="C49" s="243">
        <v>700</v>
      </c>
    </row>
    <row r="50" spans="1:3" ht="38.25">
      <c r="A50" s="251" t="s">
        <v>344</v>
      </c>
      <c r="B50" s="260" t="s">
        <v>345</v>
      </c>
      <c r="C50" s="253">
        <f>SUM(C52+C54)</f>
        <v>15600</v>
      </c>
    </row>
    <row r="51" spans="1:3" ht="25.5">
      <c r="A51" s="244">
        <v>63</v>
      </c>
      <c r="B51" s="254" t="s">
        <v>335</v>
      </c>
      <c r="C51" s="246">
        <f>SUM(C52)</f>
        <v>15600</v>
      </c>
    </row>
    <row r="52" spans="1:3" ht="38.25">
      <c r="A52" s="255">
        <v>634</v>
      </c>
      <c r="B52" s="239" t="s">
        <v>346</v>
      </c>
      <c r="C52" s="240">
        <f>SUM(C53:C53)</f>
        <v>15600</v>
      </c>
    </row>
    <row r="53" spans="1:3" ht="12.75">
      <c r="A53" s="241">
        <v>63414</v>
      </c>
      <c r="B53" s="247" t="s">
        <v>347</v>
      </c>
      <c r="C53" s="243">
        <v>15600</v>
      </c>
    </row>
    <row r="54" spans="1:3" ht="12.75">
      <c r="A54" s="256">
        <v>922</v>
      </c>
      <c r="B54" s="249"/>
      <c r="C54" s="250"/>
    </row>
    <row r="55" spans="1:3" ht="12.75">
      <c r="A55" s="257"/>
      <c r="B55" s="258"/>
      <c r="C55" s="259"/>
    </row>
    <row r="56" spans="1:3" ht="25.5">
      <c r="A56" s="251" t="s">
        <v>407</v>
      </c>
      <c r="B56" s="260" t="s">
        <v>408</v>
      </c>
      <c r="C56" s="253">
        <f>SUM(C58+C60)</f>
        <v>4000</v>
      </c>
    </row>
    <row r="57" spans="1:3" ht="25.5">
      <c r="A57" s="244">
        <v>63</v>
      </c>
      <c r="B57" s="254" t="s">
        <v>335</v>
      </c>
      <c r="C57" s="246">
        <f>SUM(C58)</f>
        <v>4000</v>
      </c>
    </row>
    <row r="58" spans="1:3" ht="25.5">
      <c r="A58" s="255">
        <v>639</v>
      </c>
      <c r="B58" s="239" t="s">
        <v>409</v>
      </c>
      <c r="C58" s="240">
        <f>SUM(C59:C59)</f>
        <v>4000</v>
      </c>
    </row>
    <row r="59" spans="1:3" ht="38.25">
      <c r="A59" s="257">
        <v>63911</v>
      </c>
      <c r="B59" s="258" t="s">
        <v>410</v>
      </c>
      <c r="C59" s="259">
        <v>4000</v>
      </c>
    </row>
    <row r="60" spans="1:3" ht="14.25" customHeight="1">
      <c r="A60" s="257"/>
      <c r="B60" s="258"/>
      <c r="C60" s="259"/>
    </row>
    <row r="61" spans="1:3" ht="12.75">
      <c r="A61" s="257"/>
      <c r="B61" s="258"/>
      <c r="C61" s="259"/>
    </row>
    <row r="62" spans="1:3" ht="12.75">
      <c r="A62" s="255"/>
      <c r="B62" s="239"/>
      <c r="C62" s="240"/>
    </row>
    <row r="63" spans="1:3" ht="12.75">
      <c r="A63" s="232" t="s">
        <v>348</v>
      </c>
      <c r="B63" s="233" t="s">
        <v>349</v>
      </c>
      <c r="C63" s="234">
        <f>SUM(C65+C68,C70,C72)</f>
        <v>27000</v>
      </c>
    </row>
    <row r="64" spans="1:3" ht="28.5">
      <c r="A64" s="235">
        <v>66</v>
      </c>
      <c r="B64" s="245" t="s">
        <v>325</v>
      </c>
      <c r="C64" s="237">
        <f>SUM(C65,C68,C70)</f>
        <v>22000</v>
      </c>
    </row>
    <row r="65" spans="1:3" ht="12.75">
      <c r="A65" s="255">
        <v>663</v>
      </c>
      <c r="B65" s="239" t="s">
        <v>350</v>
      </c>
      <c r="C65" s="240">
        <f>SUM(C66:C67)</f>
        <v>5000</v>
      </c>
    </row>
    <row r="66" spans="1:3" ht="25.5">
      <c r="A66" s="241">
        <v>66312</v>
      </c>
      <c r="B66" s="247" t="s">
        <v>351</v>
      </c>
      <c r="C66" s="243">
        <v>2500</v>
      </c>
    </row>
    <row r="67" spans="1:3" ht="38.25">
      <c r="A67" s="241">
        <v>66314</v>
      </c>
      <c r="B67" s="247" t="s">
        <v>352</v>
      </c>
      <c r="C67" s="243">
        <v>2500</v>
      </c>
    </row>
    <row r="68" spans="1:3" ht="25.5">
      <c r="A68" s="255">
        <v>663</v>
      </c>
      <c r="B68" s="239" t="s">
        <v>353</v>
      </c>
      <c r="C68" s="240">
        <f>SUM(C69:C69)</f>
        <v>15000</v>
      </c>
    </row>
    <row r="69" spans="1:3" ht="25.5">
      <c r="A69" s="241">
        <v>66314</v>
      </c>
      <c r="B69" s="247" t="s">
        <v>354</v>
      </c>
      <c r="C69" s="243">
        <v>15000</v>
      </c>
    </row>
    <row r="70" spans="1:3" ht="25.5">
      <c r="A70" s="255">
        <v>663</v>
      </c>
      <c r="B70" s="239" t="s">
        <v>355</v>
      </c>
      <c r="C70" s="240">
        <f>SUM(C71)</f>
        <v>2000</v>
      </c>
    </row>
    <row r="71" spans="1:3" ht="25.5">
      <c r="A71" s="241">
        <v>66311</v>
      </c>
      <c r="B71" s="247" t="s">
        <v>356</v>
      </c>
      <c r="C71" s="243">
        <v>2000</v>
      </c>
    </row>
    <row r="72" spans="1:3" ht="12.75">
      <c r="A72" s="256">
        <v>922</v>
      </c>
      <c r="B72" s="249" t="s">
        <v>393</v>
      </c>
      <c r="C72" s="250">
        <v>5000</v>
      </c>
    </row>
    <row r="73" spans="1:3" ht="12.75">
      <c r="A73" s="257"/>
      <c r="B73" s="258"/>
      <c r="C73" s="259"/>
    </row>
    <row r="74" spans="1:3" ht="12.75">
      <c r="A74" s="251" t="s">
        <v>222</v>
      </c>
      <c r="B74" s="260" t="s">
        <v>357</v>
      </c>
      <c r="C74" s="253">
        <f>SUM(C76)</f>
        <v>17500</v>
      </c>
    </row>
    <row r="75" spans="1:3" ht="28.5">
      <c r="A75" s="244">
        <v>66</v>
      </c>
      <c r="B75" s="245" t="s">
        <v>325</v>
      </c>
      <c r="C75" s="246">
        <f>SUM(C76)</f>
        <v>17500</v>
      </c>
    </row>
    <row r="76" spans="1:3" ht="25.5">
      <c r="A76" s="255">
        <v>663</v>
      </c>
      <c r="B76" s="239" t="s">
        <v>358</v>
      </c>
      <c r="C76" s="240">
        <f>SUM(C77:C78)</f>
        <v>17500</v>
      </c>
    </row>
    <row r="77" spans="1:3" ht="25.5">
      <c r="A77" s="241">
        <v>66321</v>
      </c>
      <c r="B77" s="247" t="s">
        <v>359</v>
      </c>
      <c r="C77" s="243">
        <v>10000</v>
      </c>
    </row>
    <row r="78" spans="1:3" ht="25.5">
      <c r="A78" s="241">
        <v>66324</v>
      </c>
      <c r="B78" s="247" t="s">
        <v>360</v>
      </c>
      <c r="C78" s="243">
        <v>7500</v>
      </c>
    </row>
    <row r="79" spans="1:3" ht="25.5">
      <c r="A79" s="251" t="s">
        <v>361</v>
      </c>
      <c r="B79" s="260" t="s">
        <v>362</v>
      </c>
      <c r="C79" s="253">
        <f>SUM(C80+C83+C86)</f>
        <v>6000</v>
      </c>
    </row>
    <row r="80" spans="1:3" ht="25.5">
      <c r="A80" s="244">
        <v>65</v>
      </c>
      <c r="B80" s="254" t="s">
        <v>330</v>
      </c>
      <c r="C80" s="246">
        <f>SUM(C81)</f>
        <v>2000</v>
      </c>
    </row>
    <row r="81" spans="1:3" ht="25.5">
      <c r="A81" s="255">
        <v>652</v>
      </c>
      <c r="B81" s="239" t="s">
        <v>330</v>
      </c>
      <c r="C81" s="240">
        <f>SUM(C82:C82)</f>
        <v>2000</v>
      </c>
    </row>
    <row r="82" spans="1:3" ht="12.75">
      <c r="A82" s="241">
        <v>65267</v>
      </c>
      <c r="B82" s="247" t="s">
        <v>363</v>
      </c>
      <c r="C82" s="243">
        <v>2000</v>
      </c>
    </row>
    <row r="83" spans="1:3" ht="38.25">
      <c r="A83" s="244">
        <v>72</v>
      </c>
      <c r="B83" s="254" t="s">
        <v>364</v>
      </c>
      <c r="C83" s="246">
        <f>SUM(C84)</f>
        <v>2000</v>
      </c>
    </row>
    <row r="84" spans="1:3" ht="25.5">
      <c r="A84" s="255">
        <v>721</v>
      </c>
      <c r="B84" s="239" t="s">
        <v>365</v>
      </c>
      <c r="C84" s="240">
        <f>SUM(C85)</f>
        <v>2000</v>
      </c>
    </row>
    <row r="85" spans="1:3" ht="25.5">
      <c r="A85" s="241">
        <v>72111</v>
      </c>
      <c r="B85" s="247" t="s">
        <v>366</v>
      </c>
      <c r="C85" s="243">
        <v>2000</v>
      </c>
    </row>
    <row r="86" spans="1:3" ht="25.5">
      <c r="A86" s="256">
        <v>922</v>
      </c>
      <c r="B86" s="249" t="s">
        <v>394</v>
      </c>
      <c r="C86" s="250">
        <v>2000</v>
      </c>
    </row>
    <row r="87" spans="1:3" ht="12.75">
      <c r="A87" s="261" t="s">
        <v>367</v>
      </c>
      <c r="B87" s="262" t="s">
        <v>368</v>
      </c>
      <c r="C87" s="263">
        <f>SUM(C88+C96,C100,C112)</f>
        <v>7062367</v>
      </c>
    </row>
    <row r="88" spans="1:3" ht="38.25">
      <c r="A88" s="251" t="s">
        <v>369</v>
      </c>
      <c r="B88" s="260" t="s">
        <v>370</v>
      </c>
      <c r="C88" s="253">
        <f>SUM(C89)</f>
        <v>673945</v>
      </c>
    </row>
    <row r="89" spans="1:3" ht="12.75">
      <c r="A89" s="244">
        <v>67</v>
      </c>
      <c r="B89" s="254" t="s">
        <v>371</v>
      </c>
      <c r="C89" s="246">
        <f>SUM(C90,C92,C94)</f>
        <v>673945</v>
      </c>
    </row>
    <row r="90" spans="1:3" ht="25.5">
      <c r="A90" s="255">
        <v>671</v>
      </c>
      <c r="B90" s="239" t="s">
        <v>372</v>
      </c>
      <c r="C90" s="240">
        <f>SUM(C91:C91)</f>
        <v>173580</v>
      </c>
    </row>
    <row r="91" spans="1:3" ht="12.75">
      <c r="A91" s="241">
        <v>67112</v>
      </c>
      <c r="B91" s="247" t="s">
        <v>86</v>
      </c>
      <c r="C91" s="243">
        <v>173580</v>
      </c>
    </row>
    <row r="92" spans="1:3" ht="25.5">
      <c r="A92" s="255">
        <v>671</v>
      </c>
      <c r="B92" s="239" t="s">
        <v>373</v>
      </c>
      <c r="C92" s="240">
        <f>SUM(C93:C93)</f>
        <v>494965</v>
      </c>
    </row>
    <row r="93" spans="1:3" ht="12.75">
      <c r="A93" s="241">
        <v>67112</v>
      </c>
      <c r="B93" s="247" t="s">
        <v>75</v>
      </c>
      <c r="C93" s="243">
        <v>494965</v>
      </c>
    </row>
    <row r="94" spans="1:3" ht="25.5">
      <c r="A94" s="255">
        <v>671</v>
      </c>
      <c r="B94" s="239" t="s">
        <v>374</v>
      </c>
      <c r="C94" s="240">
        <f>SUM(C95:C95)</f>
        <v>5400</v>
      </c>
    </row>
    <row r="95" spans="1:3" ht="25.5">
      <c r="A95" s="241">
        <v>67112</v>
      </c>
      <c r="B95" s="247" t="s">
        <v>375</v>
      </c>
      <c r="C95" s="243">
        <v>5400</v>
      </c>
    </row>
    <row r="96" spans="1:3" ht="25.5">
      <c r="A96" s="251" t="s">
        <v>400</v>
      </c>
      <c r="B96" s="260" t="s">
        <v>401</v>
      </c>
      <c r="C96" s="253">
        <f>SUM(C97)</f>
        <v>17228</v>
      </c>
    </row>
    <row r="97" spans="1:3" ht="12.75">
      <c r="A97" s="244">
        <v>67</v>
      </c>
      <c r="B97" s="254" t="s">
        <v>371</v>
      </c>
      <c r="C97" s="246">
        <f>SUM(C98)</f>
        <v>17228</v>
      </c>
    </row>
    <row r="98" spans="1:3" ht="38.25">
      <c r="A98" s="255">
        <v>671</v>
      </c>
      <c r="B98" s="239" t="s">
        <v>402</v>
      </c>
      <c r="C98" s="240">
        <f>SUM(C99)</f>
        <v>17228</v>
      </c>
    </row>
    <row r="99" spans="1:3" ht="25.5">
      <c r="A99" s="241">
        <v>67111</v>
      </c>
      <c r="B99" s="247" t="s">
        <v>403</v>
      </c>
      <c r="C99" s="243">
        <v>17228</v>
      </c>
    </row>
    <row r="100" spans="1:3" ht="25.5">
      <c r="A100" s="251" t="s">
        <v>65</v>
      </c>
      <c r="B100" s="260" t="s">
        <v>376</v>
      </c>
      <c r="C100" s="253">
        <f>SUM(C102+C104,C106,C108,C110)</f>
        <v>618055</v>
      </c>
    </row>
    <row r="101" spans="1:3" ht="12.75">
      <c r="A101" s="244">
        <v>67</v>
      </c>
      <c r="B101" s="254" t="s">
        <v>371</v>
      </c>
      <c r="C101" s="246">
        <f>SUM(C102,C104,C106,C108,C110)</f>
        <v>618055</v>
      </c>
    </row>
    <row r="102" spans="1:3" ht="25.5">
      <c r="A102" s="255">
        <v>671</v>
      </c>
      <c r="B102" s="239" t="s">
        <v>377</v>
      </c>
      <c r="C102" s="240">
        <f>SUM(C103:C103)</f>
        <v>26500</v>
      </c>
    </row>
    <row r="103" spans="1:3" ht="12.75">
      <c r="A103" s="241">
        <v>67112</v>
      </c>
      <c r="B103" s="247" t="s">
        <v>378</v>
      </c>
      <c r="C103" s="243">
        <v>26500</v>
      </c>
    </row>
    <row r="104" spans="1:3" ht="25.5">
      <c r="A104" s="255">
        <v>671</v>
      </c>
      <c r="B104" s="239" t="s">
        <v>379</v>
      </c>
      <c r="C104" s="240">
        <f>SUM(C105:C105)</f>
        <v>209372</v>
      </c>
    </row>
    <row r="105" spans="1:3" ht="12.75">
      <c r="A105" s="241">
        <v>67112</v>
      </c>
      <c r="B105" s="247" t="s">
        <v>380</v>
      </c>
      <c r="C105" s="243">
        <v>209372</v>
      </c>
    </row>
    <row r="106" spans="1:3" ht="25.5">
      <c r="A106" s="255">
        <v>671</v>
      </c>
      <c r="B106" s="239" t="s">
        <v>381</v>
      </c>
      <c r="C106" s="240">
        <f>SUM(C107:C107)</f>
        <v>183500</v>
      </c>
    </row>
    <row r="107" spans="1:3" ht="38.25">
      <c r="A107" s="241">
        <v>67112</v>
      </c>
      <c r="B107" s="247" t="s">
        <v>382</v>
      </c>
      <c r="C107" s="243">
        <v>183500</v>
      </c>
    </row>
    <row r="108" spans="1:3" ht="25.5">
      <c r="A108" s="255">
        <v>671</v>
      </c>
      <c r="B108" s="239" t="s">
        <v>383</v>
      </c>
      <c r="C108" s="240">
        <f>SUM(C109:C109)</f>
        <v>132718</v>
      </c>
    </row>
    <row r="109" spans="1:3" ht="25.5">
      <c r="A109" s="241">
        <v>67112</v>
      </c>
      <c r="B109" s="247" t="s">
        <v>384</v>
      </c>
      <c r="C109" s="243">
        <v>132718</v>
      </c>
    </row>
    <row r="110" spans="1:3" ht="25.5">
      <c r="A110" s="255">
        <v>671</v>
      </c>
      <c r="B110" s="239" t="s">
        <v>385</v>
      </c>
      <c r="C110" s="240">
        <f>SUM(C111:C111)</f>
        <v>65965</v>
      </c>
    </row>
    <row r="111" spans="1:3" ht="25.5">
      <c r="A111" s="241">
        <v>67112</v>
      </c>
      <c r="B111" s="247" t="s">
        <v>386</v>
      </c>
      <c r="C111" s="243">
        <v>65965</v>
      </c>
    </row>
    <row r="112" spans="1:3" ht="25.5">
      <c r="A112" s="251" t="s">
        <v>159</v>
      </c>
      <c r="B112" s="260" t="s">
        <v>387</v>
      </c>
      <c r="C112" s="253">
        <f>SUM(C114:C114)</f>
        <v>5753139</v>
      </c>
    </row>
    <row r="113" spans="1:3" ht="25.5">
      <c r="A113" s="244">
        <v>63</v>
      </c>
      <c r="B113" s="254" t="s">
        <v>388</v>
      </c>
      <c r="C113" s="246">
        <f>SUM(C114)</f>
        <v>5753139</v>
      </c>
    </row>
    <row r="114" spans="1:3" ht="25.5">
      <c r="A114" s="255">
        <v>636</v>
      </c>
      <c r="B114" s="239" t="s">
        <v>389</v>
      </c>
      <c r="C114" s="240">
        <f>SUM(C115:C115)</f>
        <v>5753139</v>
      </c>
    </row>
    <row r="115" spans="1:3" ht="25.5">
      <c r="A115" s="257">
        <v>63612</v>
      </c>
      <c r="B115" s="258" t="s">
        <v>390</v>
      </c>
      <c r="C115" s="259">
        <v>5753139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6" max="6" width="12.7109375" style="0" customWidth="1"/>
    <col min="7" max="7" width="13.00390625" style="0" customWidth="1"/>
    <col min="8" max="8" width="14.00390625" style="0" customWidth="1"/>
  </cols>
  <sheetData>
    <row r="1" spans="1:8" ht="18">
      <c r="A1" s="314" t="s">
        <v>248</v>
      </c>
      <c r="B1" s="314"/>
      <c r="C1" s="314"/>
      <c r="D1" s="314"/>
      <c r="E1" s="314"/>
      <c r="F1" s="314"/>
      <c r="G1" s="314"/>
      <c r="H1" s="314"/>
    </row>
    <row r="2" spans="1:8" ht="18">
      <c r="A2" s="314" t="s">
        <v>426</v>
      </c>
      <c r="B2" s="314"/>
      <c r="C2" s="314"/>
      <c r="D2" s="314"/>
      <c r="E2" s="314"/>
      <c r="F2" s="314"/>
      <c r="G2" s="315"/>
      <c r="H2" s="315"/>
    </row>
    <row r="3" spans="1:8" ht="18">
      <c r="A3" s="171"/>
      <c r="B3" s="172"/>
      <c r="C3" s="172"/>
      <c r="D3" s="172"/>
      <c r="E3" s="172"/>
      <c r="F3" s="173" t="s">
        <v>249</v>
      </c>
      <c r="G3" s="173" t="s">
        <v>250</v>
      </c>
      <c r="H3" s="2"/>
    </row>
    <row r="4" spans="1:8" ht="39">
      <c r="A4" s="174"/>
      <c r="B4" s="175"/>
      <c r="C4" s="175"/>
      <c r="D4" s="176"/>
      <c r="E4" s="177"/>
      <c r="F4" s="178" t="s">
        <v>396</v>
      </c>
      <c r="G4" s="178" t="s">
        <v>397</v>
      </c>
      <c r="H4" s="179" t="s">
        <v>398</v>
      </c>
    </row>
    <row r="5" spans="1:8" ht="15.75">
      <c r="A5" s="316" t="s">
        <v>251</v>
      </c>
      <c r="B5" s="299"/>
      <c r="C5" s="299"/>
      <c r="D5" s="299"/>
      <c r="E5" s="317"/>
      <c r="F5" s="180">
        <f>F6+F7</f>
        <v>7996491</v>
      </c>
      <c r="G5" s="180">
        <f>G6+G7</f>
        <v>7996491</v>
      </c>
      <c r="H5" s="180">
        <f>H6+H7</f>
        <v>7996491</v>
      </c>
    </row>
    <row r="6" spans="1:8" ht="15.75">
      <c r="A6" s="295" t="s">
        <v>252</v>
      </c>
      <c r="B6" s="296"/>
      <c r="C6" s="296"/>
      <c r="D6" s="296"/>
      <c r="E6" s="307"/>
      <c r="F6" s="181">
        <v>7994491</v>
      </c>
      <c r="G6" s="181">
        <v>7994491</v>
      </c>
      <c r="H6" s="181">
        <v>7994491</v>
      </c>
    </row>
    <row r="7" spans="1:8" ht="37.5" customHeight="1">
      <c r="A7" s="321" t="s">
        <v>253</v>
      </c>
      <c r="B7" s="320"/>
      <c r="C7" s="320"/>
      <c r="D7" s="320"/>
      <c r="E7" s="318"/>
      <c r="F7" s="181">
        <v>2000</v>
      </c>
      <c r="G7" s="181">
        <v>2000</v>
      </c>
      <c r="H7" s="181">
        <v>2000</v>
      </c>
    </row>
    <row r="8" spans="1:8" ht="15.75">
      <c r="A8" s="182" t="s">
        <v>254</v>
      </c>
      <c r="B8" s="183"/>
      <c r="C8" s="183"/>
      <c r="D8" s="183"/>
      <c r="E8" s="184"/>
      <c r="F8" s="180">
        <f>F9+F10</f>
        <v>8019491</v>
      </c>
      <c r="G8" s="180">
        <f>G9+G10</f>
        <v>8019491</v>
      </c>
      <c r="H8" s="180">
        <f>H9+H10</f>
        <v>8019491</v>
      </c>
    </row>
    <row r="9" spans="1:8" ht="15.75">
      <c r="A9" s="304" t="s">
        <v>255</v>
      </c>
      <c r="B9" s="296"/>
      <c r="C9" s="296"/>
      <c r="D9" s="296"/>
      <c r="E9" s="318"/>
      <c r="F9" s="181">
        <v>7870091</v>
      </c>
      <c r="G9" s="181">
        <v>7870091</v>
      </c>
      <c r="H9" s="181">
        <v>7870091</v>
      </c>
    </row>
    <row r="10" spans="1:8" ht="34.5" customHeight="1">
      <c r="A10" s="319" t="s">
        <v>256</v>
      </c>
      <c r="B10" s="320"/>
      <c r="C10" s="320"/>
      <c r="D10" s="320"/>
      <c r="E10" s="318"/>
      <c r="F10" s="185">
        <v>149400</v>
      </c>
      <c r="G10" s="185">
        <v>149400</v>
      </c>
      <c r="H10" s="185">
        <v>149400</v>
      </c>
    </row>
    <row r="11" spans="1:8" ht="15.75">
      <c r="A11" s="298" t="s">
        <v>257</v>
      </c>
      <c r="B11" s="299"/>
      <c r="C11" s="299"/>
      <c r="D11" s="299"/>
      <c r="E11" s="300"/>
      <c r="F11" s="186">
        <f>+F5-F8</f>
        <v>-23000</v>
      </c>
      <c r="G11" s="186">
        <f>+G5-G8</f>
        <v>-23000</v>
      </c>
      <c r="H11" s="186">
        <f>+H5-H8</f>
        <v>-23000</v>
      </c>
    </row>
    <row r="12" spans="1:8" ht="18">
      <c r="A12" s="289"/>
      <c r="B12" s="302"/>
      <c r="C12" s="302"/>
      <c r="D12" s="302"/>
      <c r="E12" s="302"/>
      <c r="F12" s="303"/>
      <c r="G12" s="303"/>
      <c r="H12" s="303"/>
    </row>
    <row r="13" spans="1:8" ht="39">
      <c r="A13" s="174"/>
      <c r="B13" s="175"/>
      <c r="C13" s="175"/>
      <c r="D13" s="176"/>
      <c r="E13" s="177"/>
      <c r="F13" s="178" t="s">
        <v>399</v>
      </c>
      <c r="G13" s="178" t="s">
        <v>397</v>
      </c>
      <c r="H13" s="179" t="s">
        <v>398</v>
      </c>
    </row>
    <row r="14" spans="1:8" ht="42.75" customHeight="1">
      <c r="A14" s="308" t="s">
        <v>258</v>
      </c>
      <c r="B14" s="309"/>
      <c r="C14" s="309"/>
      <c r="D14" s="309"/>
      <c r="E14" s="310"/>
      <c r="F14" s="187">
        <v>23000</v>
      </c>
      <c r="G14" s="187">
        <v>23000</v>
      </c>
      <c r="H14" s="188">
        <v>23000</v>
      </c>
    </row>
    <row r="15" spans="1:8" ht="48.75" customHeight="1">
      <c r="A15" s="311" t="s">
        <v>259</v>
      </c>
      <c r="B15" s="312"/>
      <c r="C15" s="312"/>
      <c r="D15" s="312"/>
      <c r="E15" s="313"/>
      <c r="F15" s="189">
        <v>23000</v>
      </c>
      <c r="G15" s="189">
        <v>23000</v>
      </c>
      <c r="H15" s="186">
        <v>23000</v>
      </c>
    </row>
    <row r="16" spans="1:8" ht="18">
      <c r="A16" s="301"/>
      <c r="B16" s="302"/>
      <c r="C16" s="302"/>
      <c r="D16" s="302"/>
      <c r="E16" s="302"/>
      <c r="F16" s="303"/>
      <c r="G16" s="303"/>
      <c r="H16" s="303"/>
    </row>
    <row r="17" spans="1:8" ht="39">
      <c r="A17" s="174"/>
      <c r="B17" s="175"/>
      <c r="C17" s="175"/>
      <c r="D17" s="176"/>
      <c r="E17" s="177"/>
      <c r="F17" s="178" t="s">
        <v>399</v>
      </c>
      <c r="G17" s="178" t="s">
        <v>397</v>
      </c>
      <c r="H17" s="179" t="s">
        <v>398</v>
      </c>
    </row>
    <row r="18" spans="1:8" ht="15.75">
      <c r="A18" s="295" t="s">
        <v>260</v>
      </c>
      <c r="B18" s="296"/>
      <c r="C18" s="296"/>
      <c r="D18" s="296"/>
      <c r="E18" s="297"/>
      <c r="F18" s="185"/>
      <c r="G18" s="185"/>
      <c r="H18" s="185"/>
    </row>
    <row r="19" spans="1:8" ht="15.75">
      <c r="A19" s="295" t="s">
        <v>261</v>
      </c>
      <c r="B19" s="296"/>
      <c r="C19" s="296"/>
      <c r="D19" s="296"/>
      <c r="E19" s="297"/>
      <c r="F19" s="185"/>
      <c r="G19" s="185"/>
      <c r="H19" s="185"/>
    </row>
    <row r="20" spans="1:8" ht="15.75">
      <c r="A20" s="298" t="s">
        <v>262</v>
      </c>
      <c r="B20" s="299"/>
      <c r="C20" s="299"/>
      <c r="D20" s="299"/>
      <c r="E20" s="300"/>
      <c r="F20" s="180">
        <f>F18-F19</f>
        <v>0</v>
      </c>
      <c r="G20" s="180">
        <f>G18-G19</f>
        <v>0</v>
      </c>
      <c r="H20" s="180">
        <f>H18-H19</f>
        <v>0</v>
      </c>
    </row>
    <row r="21" spans="1:8" ht="18">
      <c r="A21" s="301"/>
      <c r="B21" s="302"/>
      <c r="C21" s="302"/>
      <c r="D21" s="302"/>
      <c r="E21" s="302"/>
      <c r="F21" s="303"/>
      <c r="G21" s="303"/>
      <c r="H21" s="303"/>
    </row>
    <row r="22" spans="1:8" ht="15.75">
      <c r="A22" s="304" t="s">
        <v>263</v>
      </c>
      <c r="B22" s="296"/>
      <c r="C22" s="296"/>
      <c r="D22" s="296"/>
      <c r="E22" s="297"/>
      <c r="F22" s="185">
        <f>IF((F11+F15+F20)&lt;&gt;0,"NESLAGANJE ZBROJA",(F11+F15+F20))</f>
        <v>0</v>
      </c>
      <c r="G22" s="185">
        <f>IF((G11+G15+G20)&lt;&gt;0,"NESLAGANJE ZBROJA",(G11+G15+G20))</f>
        <v>0</v>
      </c>
      <c r="H22" s="185">
        <f>IF((H11+H15+H20)&lt;&gt;0,"NESLAGANJE ZBROJA",(H11+H15+H20))</f>
        <v>0</v>
      </c>
    </row>
    <row r="23" spans="1:8" ht="18">
      <c r="A23" s="190"/>
      <c r="B23" s="172"/>
      <c r="C23" s="172"/>
      <c r="D23" s="172"/>
      <c r="E23" s="172"/>
      <c r="F23" s="191"/>
      <c r="G23" s="191"/>
      <c r="H23" s="191"/>
    </row>
    <row r="24" spans="1:8" ht="13.5">
      <c r="A24" s="305" t="s">
        <v>264</v>
      </c>
      <c r="B24" s="306"/>
      <c r="C24" s="306"/>
      <c r="D24" s="306"/>
      <c r="E24" s="306"/>
      <c r="F24" s="306"/>
      <c r="G24" s="306"/>
      <c r="H24" s="306"/>
    </row>
  </sheetData>
  <sheetProtection/>
  <mergeCells count="18">
    <mergeCell ref="A1:H1"/>
    <mergeCell ref="A2:H2"/>
    <mergeCell ref="A5:E5"/>
    <mergeCell ref="A6:E6"/>
    <mergeCell ref="A7:E7"/>
    <mergeCell ref="A9:E9"/>
    <mergeCell ref="A10:E10"/>
    <mergeCell ref="A11:E11"/>
    <mergeCell ref="A12:H12"/>
    <mergeCell ref="A14:E14"/>
    <mergeCell ref="A15:E15"/>
    <mergeCell ref="A16:H16"/>
    <mergeCell ref="A18:E18"/>
    <mergeCell ref="A19:E19"/>
    <mergeCell ref="A20:E20"/>
    <mergeCell ref="A21:H21"/>
    <mergeCell ref="A22:E22"/>
    <mergeCell ref="A24:H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Zdenka</cp:lastModifiedBy>
  <cp:lastPrinted>2022-02-08T11:08:44Z</cp:lastPrinted>
  <dcterms:created xsi:type="dcterms:W3CDTF">2013-09-11T11:00:21Z</dcterms:created>
  <dcterms:modified xsi:type="dcterms:W3CDTF">2022-02-08T11:09:29Z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